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240" windowHeight="11790" tabRatio="915" activeTab="5"/>
  </bookViews>
  <sheets>
    <sheet name="I. Фін результат" sheetId="2" r:id="rId1"/>
    <sheet name="Розшифровка фінрезультати" sheetId="21" r:id="rId2"/>
    <sheet name="ІІ. Розр. з бюджетом" sheetId="19" r:id="rId3"/>
    <sheet name="Розшифровка з розр з бюджет" sheetId="25" r:id="rId4"/>
    <sheet name="IV. Кап. інвестиції" sheetId="3" r:id="rId5"/>
    <sheet name="Розшифровка до капівидатків" sheetId="23" r:id="rId6"/>
    <sheet name="6.1. Інша інфо_1" sheetId="26" r:id="rId7"/>
    <sheet name="6.2. Інша інфо_2" sheetId="9" r:id="rId8"/>
    <sheet name="VII Статутн. капіт" sheetId="20" r:id="rId9"/>
    <sheet name="Розшифровка до Статутного" sheetId="24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'I. Фін результат'!$8:$10</definedName>
    <definedName name="_xlnm.Print_Titles" localSheetId="2">'ІІ. Розр. з бюджетом'!$4:$6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6">'6.1. Інша інфо_1'!$A$1:$O$37</definedName>
    <definedName name="_xlnm.Print_Area" localSheetId="7">'6.2. Інша інфо_2'!$A$1:$AF$47</definedName>
    <definedName name="_xlnm.Print_Area" localSheetId="0">'I. Фін результат'!$A$1:$I$103</definedName>
    <definedName name="_xlnm.Print_Area" localSheetId="4">'IV. Кап. інвестиції'!$A$1:$H$18</definedName>
    <definedName name="_xlnm.Print_Area" localSheetId="8">'VII Статутн. капіт'!$A$1:$H$18</definedName>
    <definedName name="_xlnm.Print_Area" localSheetId="2">'ІІ. Розр. з бюджетом'!$A$1:$H$49</definedName>
    <definedName name="_xlnm.Print_Area" localSheetId="5">'Розшифровка до капівидатків'!$A$1:$G$57</definedName>
    <definedName name="_xlnm.Print_Area" localSheetId="9">'Розшифровка до Статутного'!$A$1:$G$16</definedName>
    <definedName name="_xlnm.Print_Area" localSheetId="3">'Розшифровка з розр з бюджет'!$A$1:$G$28</definedName>
    <definedName name="_xlnm.Print_Area" localSheetId="1">'Розшифровка фінрезультати'!$A$1:$H$68</definedName>
    <definedName name="п" localSheetId="6">'[13]7  Інші витрати'!#REF!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4519"/>
</workbook>
</file>

<file path=xl/calcChain.xml><?xml version="1.0" encoding="utf-8"?>
<calcChain xmlns="http://schemas.openxmlformats.org/spreadsheetml/2006/main">
  <c r="X15" i="9"/>
  <c r="W15"/>
  <c r="AD15"/>
  <c r="E7" i="23"/>
  <c r="F25" i="26"/>
  <c r="F24"/>
  <c r="F23"/>
  <c r="F22"/>
  <c r="H38" i="19"/>
  <c r="G38"/>
  <c r="H33"/>
  <c r="G33"/>
  <c r="H31"/>
  <c r="G31"/>
  <c r="H29"/>
  <c r="G29"/>
  <c r="H28"/>
  <c r="G28"/>
  <c r="X16" i="9"/>
  <c r="G33" i="23"/>
  <c r="F33"/>
  <c r="G32"/>
  <c r="F32"/>
  <c r="G31"/>
  <c r="F31"/>
  <c r="G30"/>
  <c r="F30"/>
  <c r="G29"/>
  <c r="F29"/>
  <c r="G28"/>
  <c r="F28"/>
  <c r="G27"/>
  <c r="F27"/>
  <c r="G42"/>
  <c r="F42"/>
  <c r="G41"/>
  <c r="F41"/>
  <c r="G40"/>
  <c r="F40"/>
  <c r="G39"/>
  <c r="F39"/>
  <c r="G38"/>
  <c r="F38"/>
  <c r="G37"/>
  <c r="F37"/>
  <c r="G36"/>
  <c r="F36"/>
  <c r="G35"/>
  <c r="F35"/>
  <c r="G34"/>
  <c r="F34"/>
  <c r="F52"/>
  <c r="G52"/>
  <c r="G50"/>
  <c r="F50"/>
  <c r="G49"/>
  <c r="F49"/>
  <c r="G46"/>
  <c r="F46"/>
  <c r="G45"/>
  <c r="F45"/>
  <c r="G23"/>
  <c r="F23"/>
  <c r="F22"/>
  <c r="G22"/>
  <c r="F21"/>
  <c r="G21"/>
  <c r="F48" i="21"/>
  <c r="G48"/>
  <c r="F37"/>
  <c r="G37"/>
  <c r="I25" i="26"/>
  <c r="I24"/>
  <c r="I23"/>
  <c r="F13" i="2"/>
  <c r="G24" i="21"/>
  <c r="I10" i="26" l="1"/>
  <c r="X21" i="9"/>
  <c r="W21"/>
  <c r="X20"/>
  <c r="W20"/>
  <c r="X18"/>
  <c r="W18"/>
  <c r="X12"/>
  <c r="W12"/>
  <c r="X11"/>
  <c r="W11"/>
  <c r="X10"/>
  <c r="W10"/>
  <c r="X14"/>
  <c r="W14"/>
  <c r="X13"/>
  <c r="W13"/>
  <c r="V19"/>
  <c r="W19" s="1"/>
  <c r="AC19"/>
  <c r="AD21"/>
  <c r="AC21"/>
  <c r="AD20"/>
  <c r="AC20"/>
  <c r="V22"/>
  <c r="W22" s="1"/>
  <c r="AD23"/>
  <c r="AC23"/>
  <c r="AB23"/>
  <c r="AA23"/>
  <c r="X23"/>
  <c r="W23"/>
  <c r="T23"/>
  <c r="S23"/>
  <c r="P23"/>
  <c r="O23"/>
  <c r="AD24"/>
  <c r="AC24"/>
  <c r="AB24"/>
  <c r="AA24"/>
  <c r="X24"/>
  <c r="W24"/>
  <c r="T24"/>
  <c r="S24"/>
  <c r="P24"/>
  <c r="O24"/>
  <c r="AF21" l="1"/>
  <c r="AE21"/>
  <c r="AD19"/>
  <c r="AF20"/>
  <c r="AE20"/>
  <c r="AF24"/>
  <c r="AE23"/>
  <c r="X19"/>
  <c r="X22"/>
  <c r="AF23"/>
  <c r="AE24"/>
  <c r="E25" i="23"/>
  <c r="E47"/>
  <c r="E43"/>
  <c r="AF19" i="9" l="1"/>
  <c r="AE19"/>
  <c r="C25" i="26"/>
  <c r="C24"/>
  <c r="C23"/>
  <c r="C25" i="23"/>
  <c r="AD14" i="9"/>
  <c r="I18" i="26"/>
  <c r="I22" s="1"/>
  <c r="AF14" i="9" l="1"/>
  <c r="AE14"/>
  <c r="C18" i="26"/>
  <c r="F59" i="21" l="1"/>
  <c r="G59"/>
  <c r="D9" i="19" l="1"/>
  <c r="F42" i="21"/>
  <c r="G42"/>
  <c r="E40"/>
  <c r="F23" l="1"/>
  <c r="G23"/>
  <c r="F21"/>
  <c r="G21"/>
  <c r="C10" i="26"/>
  <c r="C22" s="1"/>
  <c r="C51" i="23"/>
  <c r="C7"/>
  <c r="C54" i="21"/>
  <c r="C25"/>
  <c r="AC13" i="9"/>
  <c r="D25" i="23"/>
  <c r="D7"/>
  <c r="AF13" i="9" l="1"/>
  <c r="AE13"/>
  <c r="C6" i="23"/>
  <c r="D6"/>
  <c r="F10" i="26"/>
  <c r="C14"/>
  <c r="F14"/>
  <c r="I14"/>
  <c r="F18"/>
  <c r="J34"/>
  <c r="K34"/>
  <c r="L34"/>
  <c r="M34"/>
  <c r="N34"/>
  <c r="O34"/>
  <c r="J35"/>
  <c r="K35"/>
  <c r="L35"/>
  <c r="M35"/>
  <c r="N35"/>
  <c r="O35"/>
  <c r="J36"/>
  <c r="K36"/>
  <c r="L36"/>
  <c r="M36"/>
  <c r="N36"/>
  <c r="O36"/>
  <c r="D37"/>
  <c r="G37"/>
  <c r="K37"/>
  <c r="L37"/>
  <c r="N37"/>
  <c r="O37"/>
  <c r="M37" l="1"/>
  <c r="J37"/>
  <c r="G20" i="23"/>
  <c r="G19"/>
  <c r="G18"/>
  <c r="G17"/>
  <c r="G16"/>
  <c r="G15"/>
  <c r="G14"/>
  <c r="G13"/>
  <c r="G12"/>
  <c r="G11"/>
  <c r="G10"/>
  <c r="G9"/>
  <c r="G8"/>
  <c r="F20"/>
  <c r="F19"/>
  <c r="F18"/>
  <c r="F17"/>
  <c r="F16"/>
  <c r="F15"/>
  <c r="F14"/>
  <c r="F13"/>
  <c r="F12"/>
  <c r="F11"/>
  <c r="F10"/>
  <c r="F9"/>
  <c r="F8"/>
  <c r="E6"/>
  <c r="G62" i="21"/>
  <c r="G61"/>
  <c r="F62"/>
  <c r="F61"/>
  <c r="E60"/>
  <c r="D60"/>
  <c r="C60"/>
  <c r="G58"/>
  <c r="G57"/>
  <c r="G56"/>
  <c r="G55"/>
  <c r="F58"/>
  <c r="F57"/>
  <c r="F56"/>
  <c r="F55"/>
  <c r="E54"/>
  <c r="D54"/>
  <c r="G53"/>
  <c r="G52"/>
  <c r="G51"/>
  <c r="G50"/>
  <c r="G47"/>
  <c r="G46"/>
  <c r="G45"/>
  <c r="G44"/>
  <c r="F53"/>
  <c r="F52"/>
  <c r="F51"/>
  <c r="F50"/>
  <c r="F47"/>
  <c r="F46"/>
  <c r="F45"/>
  <c r="F44"/>
  <c r="E43"/>
  <c r="D43"/>
  <c r="C43"/>
  <c r="G39"/>
  <c r="G36"/>
  <c r="G35"/>
  <c r="G34"/>
  <c r="G33"/>
  <c r="G32"/>
  <c r="G31"/>
  <c r="G30"/>
  <c r="G29"/>
  <c r="G28"/>
  <c r="G27"/>
  <c r="G26"/>
  <c r="F36"/>
  <c r="F35"/>
  <c r="F34"/>
  <c r="F33"/>
  <c r="F32"/>
  <c r="F31"/>
  <c r="F30"/>
  <c r="F29"/>
  <c r="F28"/>
  <c r="F27"/>
  <c r="F26"/>
  <c r="E25"/>
  <c r="D25"/>
  <c r="G22"/>
  <c r="G20"/>
  <c r="G19"/>
  <c r="G18"/>
  <c r="G17"/>
  <c r="G16"/>
  <c r="G15"/>
  <c r="G14"/>
  <c r="G13"/>
  <c r="G12"/>
  <c r="G11"/>
  <c r="G10"/>
  <c r="G9"/>
  <c r="G8"/>
  <c r="G7"/>
  <c r="F24"/>
  <c r="F22"/>
  <c r="F20"/>
  <c r="F19"/>
  <c r="F18"/>
  <c r="F17"/>
  <c r="F16"/>
  <c r="F15"/>
  <c r="F14"/>
  <c r="F13"/>
  <c r="F12"/>
  <c r="F11"/>
  <c r="F10"/>
  <c r="F9"/>
  <c r="F8"/>
  <c r="F7"/>
  <c r="E6"/>
  <c r="D6"/>
  <c r="C6"/>
  <c r="G60" l="1"/>
  <c r="F60"/>
  <c r="AD18" i="9"/>
  <c r="AD17"/>
  <c r="AD16"/>
  <c r="AD12"/>
  <c r="AD11"/>
  <c r="AD10"/>
  <c r="AC22"/>
  <c r="AC18"/>
  <c r="AC17"/>
  <c r="AC16"/>
  <c r="AC12"/>
  <c r="AC11"/>
  <c r="AC10"/>
  <c r="Z25"/>
  <c r="Y25"/>
  <c r="R25"/>
  <c r="Q25"/>
  <c r="AD22"/>
  <c r="V9"/>
  <c r="V25" s="1"/>
  <c r="U9"/>
  <c r="U25" s="1"/>
  <c r="AF11" l="1"/>
  <c r="AE11"/>
  <c r="AF18"/>
  <c r="AE18"/>
  <c r="AF12"/>
  <c r="AE12"/>
  <c r="AF22"/>
  <c r="AE22"/>
  <c r="AF10"/>
  <c r="AE10"/>
  <c r="C7" i="3"/>
  <c r="F71" i="2"/>
  <c r="F68"/>
  <c r="F56"/>
  <c r="F52"/>
  <c r="F44"/>
  <c r="F23"/>
  <c r="F22"/>
  <c r="F99"/>
  <c r="E99"/>
  <c r="E71"/>
  <c r="E68"/>
  <c r="E56"/>
  <c r="E52"/>
  <c r="E44"/>
  <c r="E23"/>
  <c r="D71"/>
  <c r="D68"/>
  <c r="D56"/>
  <c r="D52"/>
  <c r="D82" s="1"/>
  <c r="D44"/>
  <c r="D23"/>
  <c r="C99"/>
  <c r="C71"/>
  <c r="C68"/>
  <c r="C56"/>
  <c r="C52"/>
  <c r="C44"/>
  <c r="C23"/>
  <c r="D13"/>
  <c r="D22" s="1"/>
  <c r="E13"/>
  <c r="E22" s="1"/>
  <c r="C13"/>
  <c r="C22" s="1"/>
  <c r="C82" l="1"/>
  <c r="E82"/>
  <c r="F63"/>
  <c r="F74" s="1"/>
  <c r="F79" s="1"/>
  <c r="F83"/>
  <c r="F82"/>
  <c r="C83"/>
  <c r="E83"/>
  <c r="D83"/>
  <c r="E63"/>
  <c r="E74" s="1"/>
  <c r="E79" s="1"/>
  <c r="D63"/>
  <c r="D74" s="1"/>
  <c r="D79" s="1"/>
  <c r="C63"/>
  <c r="C74" s="1"/>
  <c r="C79" s="1"/>
  <c r="C22" i="25" l="1"/>
  <c r="C19"/>
  <c r="C16"/>
  <c r="C13"/>
  <c r="C9"/>
  <c r="C7"/>
  <c r="C40" i="21"/>
  <c r="G20" i="25" l="1"/>
  <c r="E22"/>
  <c r="D22"/>
  <c r="F20"/>
  <c r="E19"/>
  <c r="D19"/>
  <c r="E16"/>
  <c r="D16"/>
  <c r="F10"/>
  <c r="E9"/>
  <c r="D9"/>
  <c r="D27" i="19"/>
  <c r="E27"/>
  <c r="F27"/>
  <c r="C27"/>
  <c r="H30"/>
  <c r="H32"/>
  <c r="H34"/>
  <c r="H27" l="1"/>
  <c r="G27"/>
  <c r="F9" i="25"/>
  <c r="G19"/>
  <c r="G22"/>
  <c r="F22"/>
  <c r="F19"/>
  <c r="G23" l="1"/>
  <c r="F23"/>
  <c r="G17"/>
  <c r="F17"/>
  <c r="G16"/>
  <c r="F16"/>
  <c r="G14"/>
  <c r="F14"/>
  <c r="E13"/>
  <c r="D13"/>
  <c r="G10"/>
  <c r="G8"/>
  <c r="F8"/>
  <c r="E7"/>
  <c r="D7"/>
  <c r="G13" l="1"/>
  <c r="G9"/>
  <c r="G7"/>
  <c r="F7"/>
  <c r="F13"/>
  <c r="G7" i="24" l="1"/>
  <c r="G8"/>
  <c r="G9"/>
  <c r="G10"/>
  <c r="G11"/>
  <c r="G12"/>
  <c r="F7"/>
  <c r="F8"/>
  <c r="F9"/>
  <c r="F10"/>
  <c r="F11"/>
  <c r="F12"/>
  <c r="E6"/>
  <c r="D6"/>
  <c r="G6" l="1"/>
  <c r="F6"/>
  <c r="G7" i="23" l="1"/>
  <c r="G25"/>
  <c r="G26"/>
  <c r="G43"/>
  <c r="G44"/>
  <c r="G47"/>
  <c r="G48"/>
  <c r="G51"/>
  <c r="G53"/>
  <c r="G6"/>
  <c r="F7"/>
  <c r="F25"/>
  <c r="F26"/>
  <c r="F43"/>
  <c r="F44"/>
  <c r="F47"/>
  <c r="F48"/>
  <c r="F51"/>
  <c r="F53"/>
  <c r="F6"/>
  <c r="G41" i="21"/>
  <c r="F39"/>
  <c r="F41"/>
  <c r="D40"/>
  <c r="F6"/>
  <c r="G6"/>
  <c r="F43" l="1"/>
  <c r="G25"/>
  <c r="F25"/>
  <c r="F54"/>
  <c r="G40"/>
  <c r="F40"/>
  <c r="G43"/>
  <c r="G54"/>
  <c r="G25" i="19" l="1"/>
  <c r="H25"/>
  <c r="D36" l="1"/>
  <c r="E36"/>
  <c r="F36"/>
  <c r="C36"/>
  <c r="D9" i="20"/>
  <c r="E9"/>
  <c r="F9"/>
  <c r="H9" s="1"/>
  <c r="C9"/>
  <c r="H12"/>
  <c r="H11"/>
  <c r="T37" i="9"/>
  <c r="R37"/>
  <c r="P37"/>
  <c r="N36"/>
  <c r="L37"/>
  <c r="J37"/>
  <c r="H37"/>
  <c r="F37"/>
  <c r="N25"/>
  <c r="AD25" s="1"/>
  <c r="M25"/>
  <c r="AC25" s="1"/>
  <c r="AD9"/>
  <c r="AC9"/>
  <c r="AB25"/>
  <c r="AA9"/>
  <c r="AA16"/>
  <c r="AA17"/>
  <c r="AB17"/>
  <c r="AB16"/>
  <c r="AB9"/>
  <c r="W9"/>
  <c r="W16"/>
  <c r="W17"/>
  <c r="X17"/>
  <c r="X9"/>
  <c r="S9"/>
  <c r="S16"/>
  <c r="S17"/>
  <c r="T17"/>
  <c r="T16"/>
  <c r="T9"/>
  <c r="O9"/>
  <c r="O16"/>
  <c r="O17"/>
  <c r="D87" i="2"/>
  <c r="E91"/>
  <c r="E87"/>
  <c r="F88"/>
  <c r="F90"/>
  <c r="F91"/>
  <c r="F87"/>
  <c r="C87"/>
  <c r="G8" i="3"/>
  <c r="H8"/>
  <c r="G9"/>
  <c r="H9"/>
  <c r="G10"/>
  <c r="H10"/>
  <c r="G11"/>
  <c r="H11"/>
  <c r="G12"/>
  <c r="H12"/>
  <c r="G13"/>
  <c r="H13"/>
  <c r="D7"/>
  <c r="E7"/>
  <c r="F7"/>
  <c r="D40" i="19"/>
  <c r="E40"/>
  <c r="F40"/>
  <c r="C40"/>
  <c r="D19"/>
  <c r="E19"/>
  <c r="F19"/>
  <c r="C19"/>
  <c r="H20"/>
  <c r="H21"/>
  <c r="H22"/>
  <c r="H23"/>
  <c r="H24"/>
  <c r="H26"/>
  <c r="H35"/>
  <c r="H37"/>
  <c r="H39"/>
  <c r="H41"/>
  <c r="H42"/>
  <c r="H10"/>
  <c r="H11"/>
  <c r="H12"/>
  <c r="H13"/>
  <c r="H14"/>
  <c r="H15"/>
  <c r="H16"/>
  <c r="E9"/>
  <c r="F9"/>
  <c r="C9"/>
  <c r="C17" s="1"/>
  <c r="D91" i="2"/>
  <c r="C91"/>
  <c r="D90"/>
  <c r="E90"/>
  <c r="C90"/>
  <c r="D88"/>
  <c r="E88"/>
  <c r="C88"/>
  <c r="G57"/>
  <c r="G58"/>
  <c r="G59"/>
  <c r="G60"/>
  <c r="G61"/>
  <c r="G62"/>
  <c r="G54"/>
  <c r="G55"/>
  <c r="G53"/>
  <c r="G48"/>
  <c r="H95"/>
  <c r="H96"/>
  <c r="H97"/>
  <c r="H98"/>
  <c r="H99"/>
  <c r="H94"/>
  <c r="H88"/>
  <c r="H14"/>
  <c r="H15"/>
  <c r="H16"/>
  <c r="H17"/>
  <c r="H18"/>
  <c r="H19"/>
  <c r="H20"/>
  <c r="H21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5"/>
  <c r="H46"/>
  <c r="H47"/>
  <c r="H48"/>
  <c r="H49"/>
  <c r="H50"/>
  <c r="H51"/>
  <c r="H53"/>
  <c r="H54"/>
  <c r="H55"/>
  <c r="H57"/>
  <c r="H58"/>
  <c r="H59"/>
  <c r="H60"/>
  <c r="H61"/>
  <c r="H62"/>
  <c r="H64"/>
  <c r="H65"/>
  <c r="H66"/>
  <c r="H67"/>
  <c r="H69"/>
  <c r="H70"/>
  <c r="H72"/>
  <c r="H73"/>
  <c r="H75"/>
  <c r="H76"/>
  <c r="H77"/>
  <c r="H78"/>
  <c r="H80"/>
  <c r="H81"/>
  <c r="H84"/>
  <c r="H12"/>
  <c r="G84"/>
  <c r="D99"/>
  <c r="G98"/>
  <c r="G97"/>
  <c r="G96"/>
  <c r="G95"/>
  <c r="G94"/>
  <c r="G65"/>
  <c r="P16" i="9"/>
  <c r="P17"/>
  <c r="P9"/>
  <c r="G24" i="19"/>
  <c r="G42"/>
  <c r="G37"/>
  <c r="G35"/>
  <c r="G26"/>
  <c r="G23"/>
  <c r="G22"/>
  <c r="G21"/>
  <c r="G20"/>
  <c r="G16"/>
  <c r="G15"/>
  <c r="G14"/>
  <c r="G13"/>
  <c r="G12"/>
  <c r="G11"/>
  <c r="G10"/>
  <c r="G81" i="2"/>
  <c r="G80"/>
  <c r="G78"/>
  <c r="G75"/>
  <c r="G73"/>
  <c r="G69"/>
  <c r="G67"/>
  <c r="G66"/>
  <c r="G64"/>
  <c r="G51"/>
  <c r="G50"/>
  <c r="G49"/>
  <c r="G47"/>
  <c r="G46"/>
  <c r="G45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1"/>
  <c r="G20"/>
  <c r="G19"/>
  <c r="G18"/>
  <c r="G17"/>
  <c r="G16"/>
  <c r="G15"/>
  <c r="G14"/>
  <c r="G12"/>
  <c r="H36" i="19" l="1"/>
  <c r="G36"/>
  <c r="G88" i="2"/>
  <c r="H7" i="3"/>
  <c r="F43" i="19"/>
  <c r="N37" i="9"/>
  <c r="AF16"/>
  <c r="H90" i="2"/>
  <c r="G56"/>
  <c r="H56"/>
  <c r="H87"/>
  <c r="G9" i="19"/>
  <c r="H40"/>
  <c r="D43"/>
  <c r="G9" i="20"/>
  <c r="AE16" i="9"/>
  <c r="AF17"/>
  <c r="X25"/>
  <c r="T25"/>
  <c r="P25"/>
  <c r="O25"/>
  <c r="AE17"/>
  <c r="G7" i="3"/>
  <c r="G19" i="19"/>
  <c r="H19"/>
  <c r="C43"/>
  <c r="E43"/>
  <c r="H9"/>
  <c r="H89" i="2"/>
  <c r="H23"/>
  <c r="G87"/>
  <c r="H13"/>
  <c r="G71"/>
  <c r="H91"/>
  <c r="G68"/>
  <c r="G89"/>
  <c r="H68"/>
  <c r="H44"/>
  <c r="H71"/>
  <c r="G99"/>
  <c r="H52"/>
  <c r="G91"/>
  <c r="G44"/>
  <c r="C86"/>
  <c r="C92" s="1"/>
  <c r="G23"/>
  <c r="G13"/>
  <c r="W25" i="9"/>
  <c r="AE9"/>
  <c r="AF9"/>
  <c r="G52" i="2"/>
  <c r="S25" i="9"/>
  <c r="AA25"/>
  <c r="AE25" l="1"/>
  <c r="H43" i="19"/>
  <c r="G43"/>
  <c r="G83" i="2"/>
  <c r="H82"/>
  <c r="G82"/>
  <c r="H83"/>
  <c r="M26" i="9"/>
  <c r="U26"/>
  <c r="E86" i="2"/>
  <c r="E92" s="1"/>
  <c r="E17" i="19"/>
  <c r="D17"/>
  <c r="D86" i="2"/>
  <c r="D92" s="1"/>
  <c r="N26" i="9"/>
  <c r="V26"/>
  <c r="AF25"/>
  <c r="G22" i="2"/>
  <c r="H22"/>
  <c r="AD26" i="9" l="1"/>
  <c r="AC26"/>
  <c r="F86" i="2"/>
  <c r="G63"/>
  <c r="H63"/>
  <c r="F92" l="1"/>
  <c r="G86"/>
  <c r="H86"/>
  <c r="G74"/>
  <c r="H74"/>
  <c r="F17" i="19" l="1"/>
  <c r="H79" i="2"/>
  <c r="G79"/>
  <c r="H92"/>
  <c r="G92"/>
</calcChain>
</file>

<file path=xl/sharedStrings.xml><?xml version="1.0" encoding="utf-8"?>
<sst xmlns="http://schemas.openxmlformats.org/spreadsheetml/2006/main" count="664" uniqueCount="377">
  <si>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</si>
  <si>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</si>
  <si>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</si>
  <si>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</si>
  <si>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</si>
  <si>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</si>
  <si>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</si>
  <si>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</si>
  <si>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Усього доходів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</si>
  <si>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</si>
  <si>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</si>
  <si>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</si>
  <si>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</si>
  <si>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</si>
  <si>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Інші операційні витрати</t>
  </si>
  <si>
    <t>придбання (виготовлення) інших необоротних матеріальних активів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</si>
  <si>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</si>
  <si>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</si>
  <si>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</si>
  <si>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</si>
  <si>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</si>
  <si>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</si>
  <si>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</si>
  <si>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</si>
  <si>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</si>
  <si>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</si>
  <si>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</si>
  <si>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</si>
  <si>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</si>
  <si>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</si>
  <si>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</si>
  <si>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</si>
  <si>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</si>
  <si>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</si>
  <si>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</si>
  <si>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</si>
  <si>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</si>
  <si>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</si>
  <si>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</si>
  <si>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амортизація основних засобів і нематеріальних активів</t>
  </si>
  <si>
    <t>консультаційні та інформаційні послуги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</si>
  <si>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</si>
  <si>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</si>
  <si>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</si>
  <si>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</si>
  <si>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</si>
  <si>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</si>
  <si>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</si>
  <si>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</si>
  <si>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</si>
  <si>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</si>
  <si>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</si>
  <si>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Бюджетне фінансування</t>
  </si>
  <si>
    <t>Фінансовий результат до оподаткування</t>
  </si>
  <si>
    <t>І. Формування фінансових результатів</t>
  </si>
  <si>
    <t xml:space="preserve">         (ініціали, прізвище)    </t>
  </si>
  <si>
    <t>рентна плата за транспортування</t>
  </si>
  <si>
    <t>_____________________________</t>
  </si>
  <si>
    <t>витрати, пов'язані з використанням власних службових автомобілів</t>
  </si>
  <si>
    <t>інші адміністративні витрати (розшифрувати)</t>
  </si>
  <si>
    <t>Фінансові витрати (розшифрувати)</t>
  </si>
  <si>
    <t>Втрати від участі в капіталі (розшифрувати)</t>
  </si>
  <si>
    <t>Інші фонди (розшифрувати)</t>
  </si>
  <si>
    <t>Інші цілі (розшифрувати)</t>
  </si>
  <si>
    <t>Усього витрат</t>
  </si>
  <si>
    <t>Інформація</t>
  </si>
  <si>
    <t>інші витрати (розшифрувати)</t>
  </si>
  <si>
    <t>інші витрати на збут (розшифрувати)</t>
  </si>
  <si>
    <t>Інші джерела (розшифрувати)</t>
  </si>
  <si>
    <t>(ініціали, прізвище)</t>
  </si>
  <si>
    <t>у тому числі за основними видами діяльності за КВЕД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</si>
  <si>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</si>
  <si>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(найменування підприємства)</t>
  </si>
  <si>
    <t>EBITDA</t>
  </si>
  <si>
    <t>Розподіл чистого прибутку</t>
  </si>
  <si>
    <t>IІ. Розрахунки з бюджетом</t>
  </si>
  <si>
    <t>Розрахунок показника EBITDA</t>
  </si>
  <si>
    <t>Собівартість реалізованої продукції (товарів, робіт, послуг)</t>
  </si>
  <si>
    <t>транспортні витрати</t>
  </si>
  <si>
    <t>витрати на зберігання та упаковку</t>
  </si>
  <si>
    <t>Перенесено з додаткового капіталу</t>
  </si>
  <si>
    <t>Чистий дохід від реалізації продукції (товарів, робіт, послуг)</t>
  </si>
  <si>
    <t>витрати на оренду службових автомобілів</t>
  </si>
  <si>
    <t>Загальна кошторисна вартість</t>
  </si>
  <si>
    <t xml:space="preserve">IV. Капітальні інвестиції </t>
  </si>
  <si>
    <t>курсові різниці</t>
  </si>
  <si>
    <t>4010</t>
  </si>
  <si>
    <t>Адміністративні витрати, у тому числі:</t>
  </si>
  <si>
    <t>Витрати на збут, у тому числі:</t>
  </si>
  <si>
    <t>Елементи операційних витрат</t>
  </si>
  <si>
    <t>Факт наростаючим підсумком з початку року</t>
  </si>
  <si>
    <t>ЗВІТ</t>
  </si>
  <si>
    <t>__________________________</t>
  </si>
  <si>
    <t>план</t>
  </si>
  <si>
    <t>факт</t>
  </si>
  <si>
    <t>Найменування об’єкта</t>
  </si>
  <si>
    <t>інші операційні витрати (розшифрувати)</t>
  </si>
  <si>
    <t>Неконтрольована частка</t>
  </si>
  <si>
    <t xml:space="preserve">план </t>
  </si>
  <si>
    <t>Доходи і витрати (деталізація)</t>
  </si>
  <si>
    <t xml:space="preserve">пояснення та обґрунтування відхилення від запланованого рівня доходів/витрат                               </t>
  </si>
  <si>
    <t>відхилення,  +/–</t>
  </si>
  <si>
    <t>виконання, %</t>
  </si>
  <si>
    <t>Фінансовий результат від операційної діяльності, рядок 1100</t>
  </si>
  <si>
    <t>Матеріальні витрати, у тому числі:</t>
  </si>
  <si>
    <t>Найменування показника</t>
  </si>
  <si>
    <t>адміністративно-управлінський персонал</t>
  </si>
  <si>
    <t>директор</t>
  </si>
  <si>
    <t>працівники</t>
  </si>
  <si>
    <t>__________________________________________________</t>
  </si>
  <si>
    <t>освоєння капітальних вкладень</t>
  </si>
  <si>
    <t>власні кошти</t>
  </si>
  <si>
    <t>кредитні кошти</t>
  </si>
  <si>
    <t>інші джерела (зазначити джерело)</t>
  </si>
  <si>
    <t>фінансування капітальних інвестицій (оплата грошовими коштами), усього</t>
  </si>
  <si>
    <t xml:space="preserve">у тому числі </t>
  </si>
  <si>
    <t>Власні кошти (розшифрувати)</t>
  </si>
  <si>
    <t xml:space="preserve">      Загальна інформація про підприємство (резюме)</t>
  </si>
  <si>
    <t xml:space="preserve">                   (підпис)</t>
  </si>
  <si>
    <t xml:space="preserve">(ініціали, прізвище)    </t>
  </si>
  <si>
    <t xml:space="preserve">Найменування об’єкта 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</si>
  <si>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</si>
  <si>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Рік початку        і закінчення будівництва</t>
  </si>
  <si>
    <t>(    )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</si>
  <si>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</si>
  <si>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</si>
  <si>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</si>
  <si>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</si>
  <si>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капітальний ремонт</t>
  </si>
  <si>
    <t>Інші операційні доходи, усього, у тому числі:</t>
  </si>
  <si>
    <t>інші операційні доходи (розшифрувати)</t>
  </si>
  <si>
    <t>Інші доходи, усього, у тому числі:</t>
  </si>
  <si>
    <t>Інші витрати, усього, у тому числі:</t>
  </si>
  <si>
    <t>Нараховані до сплати відрахування частини чистого прибутку, усього, у тому числі:</t>
  </si>
  <si>
    <t>податок на прибуток підприємств</t>
  </si>
  <si>
    <t xml:space="preserve">      1. Дані про підприємство, персонал та витрати на оплату праці</t>
  </si>
  <si>
    <t>Чистий фінансовий результат, у тому числі:</t>
  </si>
  <si>
    <t>нетипові операційні доходи (розшифрувати)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</si>
  <si>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</si>
  <si>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</si>
  <si>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</si>
  <si>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</si>
  <si>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</si>
  <si>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Факт наростаючим підсумком
з початку року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</si>
  <si>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</si>
  <si>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</si>
  <si>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Документ, яким затверджений титул будови,
із зазначенням органу, який його погодив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</si>
  <si>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</si>
  <si>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</si>
  <si>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інші податки та збори (розшифрувати)</t>
  </si>
  <si>
    <t>земельний податок</t>
  </si>
  <si>
    <t>орендна плата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</si>
  <si>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</si>
  <si>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</si>
  <si>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</si>
  <si>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</si>
  <si>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інші (штрафи, пені, неустойки) (розшифрувати)</t>
  </si>
  <si>
    <t>рентна плата за користування надрами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</si>
  <si>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</si>
  <si>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</si>
  <si>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</si>
  <si>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</si>
  <si>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</si>
  <si>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</si>
  <si>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Фонд оплати праці, тис. грн,
у тому числі:</t>
  </si>
  <si>
    <t>Витрати на оплату праці,
тис. грн, у тому числі:</t>
  </si>
  <si>
    <t xml:space="preserve">У разі збільшення витрат на оплату праці у звітному періоді порівняно із запланованими та фактичними витратами відповідного періоду минулого року обов'язково надаються обґрунтування. </t>
  </si>
  <si>
    <t>тис. грн (без ПДВ)</t>
  </si>
  <si>
    <t>{Додаток 3 в редакції Наказу Міністерства економічного розвитку і торгівлі № 1394 від 03.11.2015}</t>
  </si>
  <si>
    <t>(тис.грн.)</t>
  </si>
  <si>
    <t xml:space="preserve">Факт наростаючим підсумком
з початку року </t>
  </si>
  <si>
    <t>Поповнення статуного капіталу підприємства</t>
  </si>
  <si>
    <t>Направлення коштів на:</t>
  </si>
  <si>
    <t>придбання та оновлення необоротних активів (розшифрувати)</t>
  </si>
  <si>
    <t>поповнення обігових коштів (розшифрувати)</t>
  </si>
  <si>
    <t xml:space="preserve">Усього виплат </t>
  </si>
  <si>
    <t>8. Капітальне будівництво (рядок 4010 таблиці 4)</t>
  </si>
  <si>
    <t>Таблиця 1</t>
  </si>
  <si>
    <t>Таблиця 2</t>
  </si>
  <si>
    <t>Таблиця 4</t>
  </si>
  <si>
    <t>Таблиця 6</t>
  </si>
  <si>
    <t>Таблиця 7</t>
  </si>
  <si>
    <t xml:space="preserve">Нараховані до сплати податки, збори та інші обов'язкові платежі </t>
  </si>
  <si>
    <t>Нараховані до сплати податки та збори до Державного бюджету України (податкові платежі), усього, у тому числі:</t>
  </si>
  <si>
    <t>Нараховані до сплати податки та збори до місцевих бюджетів (податкові платежі)</t>
  </si>
  <si>
    <t>Директор КП</t>
  </si>
  <si>
    <t>1048/1</t>
  </si>
  <si>
    <t xml:space="preserve"> (посада)</t>
  </si>
  <si>
    <t>виконання, 
%</t>
  </si>
  <si>
    <t>Нараховані до сплати податки та збори до Державного бюджету України (податкові платежі)</t>
  </si>
  <si>
    <t>військовий збір</t>
  </si>
  <si>
    <t xml:space="preserve"> (ініціали, прізвище)    </t>
  </si>
  <si>
    <t xml:space="preserve"> (підпис)</t>
  </si>
  <si>
    <t>Нараховані до сплати податки та збори до місцевих бюджетів (податкові платежі), усього, у тому числі:</t>
  </si>
  <si>
    <t>тис.грн</t>
  </si>
  <si>
    <t>_________________________</t>
  </si>
  <si>
    <t>тис.грн (без ПДВ)</t>
  </si>
  <si>
    <t>________________________________</t>
  </si>
  <si>
    <t>Середньомісячні витрати на оплату праці 
одного працівника (грн), усього,
у тому числі:</t>
  </si>
  <si>
    <t>IV. Розподіл коштів, отриманих з  бюджету на поповнення статутного капіталу</t>
  </si>
  <si>
    <t xml:space="preserve">Факт наростаючим підсумком </t>
  </si>
  <si>
    <t>Собівартість реалізованої продукції (товарів, робіт, послуг)
Інші витрати, всього, у тому числі:</t>
  </si>
  <si>
    <t>Інші адміністративні витрати, усього, у тому числі:</t>
  </si>
  <si>
    <t>Інші витрати на збут, усього, у тому числі:</t>
  </si>
  <si>
    <t>Інші операційні витрати,  усього, у тому числі:</t>
  </si>
  <si>
    <t>Відхилення,
(%)</t>
  </si>
  <si>
    <t>відхилення (+,-),</t>
  </si>
  <si>
    <t>Поповнення статутного капіталу підприємства, усього, у тому числі:</t>
  </si>
  <si>
    <t xml:space="preserve">придбання на оновлення необоротних активів </t>
  </si>
  <si>
    <t>поповнення обігових коштів підприємства</t>
  </si>
  <si>
    <t>Інші цілі, усього, у тому числі:</t>
  </si>
  <si>
    <t>Інші фонди, усього, у тому числі:</t>
  </si>
  <si>
    <t>Нараховані до сплати податки, збори та інші обов'язкові платежі</t>
  </si>
  <si>
    <t>інші податки та збори, усього, у тому числі:</t>
  </si>
  <si>
    <t>Нараховані до сплати інші податки, збори та платежі, усього, у тому числі:</t>
  </si>
  <si>
    <t>Нараховані до сплати інші податки, збори та платежі</t>
  </si>
  <si>
    <t>інші податки, збори та платежі, усього, у тому числі:</t>
  </si>
  <si>
    <t>Погашення податкового боргу</t>
  </si>
  <si>
    <t>інші (штрафи, пені, неустойки),  усього, у тому числі:</t>
  </si>
  <si>
    <t>комунальними підприємствами, що є власністю Вінницької міської об'єднаної територіальної громади до бюджету Вінницької міської ОТГ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</si>
  <si>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ОТГ</t>
  </si>
  <si>
    <t>Розшифровка до Таблиці 1 "Формування фінансових результатів"</t>
  </si>
  <si>
    <t>Розшифровка до Таблиці 2 "Розрахунки з бюджетом"</t>
  </si>
  <si>
    <t xml:space="preserve">Розшифровка до Таблиці 4 "Капітальні інвестиції" </t>
  </si>
  <si>
    <t>Розшифровка до Таблиці 7 "Розподіл коштів, отриманих з  бюджету на поповнення Статутного капіталу"</t>
  </si>
  <si>
    <t>відхилення,
(%)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</si>
  <si>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</si>
  <si>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</si>
  <si>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r>
      <t xml:space="preserve">Середня кількість працівників </t>
    </r>
    <r>
      <rPr>
        <sz val="16"/>
        <color theme="1"/>
        <rFont val="Times New Roman"/>
        <family val="1"/>
        <charset val="204"/>
      </rPr>
      <t>(штатних
працівників, зовнішніх сумісників та працівників,
що працюють за цивільно-правовими договорами)</t>
    </r>
    <r>
      <rPr>
        <b/>
        <sz val="16"/>
        <color theme="1"/>
        <rFont val="Times New Roman"/>
        <family val="1"/>
        <charset val="204"/>
      </rPr>
      <t>,
у тому числі:</t>
    </r>
  </si>
  <si>
    <t>Надходження коштів з  бюджету</t>
  </si>
  <si>
    <t>Придбання (виготовлення) основних засобів, усього, у тому числі:</t>
  </si>
  <si>
    <t>Придбання (виготовлення) інших необоротних матеріальних активів, усього, у тому числі:</t>
  </si>
  <si>
    <t>двері протипожежні стандартні</t>
  </si>
  <si>
    <t>пральна машина</t>
  </si>
  <si>
    <t>Модернізація, модифікація (добудова, дообладнання, реконструкція) основних засобів</t>
  </si>
  <si>
    <t xml:space="preserve">ПРО ВИКОНАННЯ ПОКАЗНИКІВ ФІНАНСОВОГО ПЛАНУ КП "МІСЬКИЙ ЛІКУВАЛЬНО-ДІАГНОСТИЧНИЙ ЦЕНТР" </t>
  </si>
  <si>
    <t xml:space="preserve">Д.С. Фостаковський </t>
  </si>
  <si>
    <t>нетипові операційні витрати (списання питної води, стаканчиків, миючих засобів)</t>
  </si>
  <si>
    <t>Дохід від участі в капіталі (50% прибутку отриманих від спільної діяльності)</t>
  </si>
  <si>
    <t>витрати на страхування медичних працівників</t>
  </si>
  <si>
    <t>витрати на водопостачання і водовідведення</t>
  </si>
  <si>
    <t xml:space="preserve">витрати на охорону </t>
  </si>
  <si>
    <t>витрати на вимірювання зони зовнішнього опромінювання медичних працівників</t>
  </si>
  <si>
    <t>витрати на підвищення кваліфікації персоналу</t>
  </si>
  <si>
    <t xml:space="preserve">витрати на оренду </t>
  </si>
  <si>
    <t>витрати на послуги з дератизації та дезинсекції</t>
  </si>
  <si>
    <t>витрати на послуги з оцінки майна</t>
  </si>
  <si>
    <t>витрати на послуги зв'язку, інтернет резервований</t>
  </si>
  <si>
    <t>витрати на програмне забезпечення</t>
  </si>
  <si>
    <t>витрати по впровадженню системи відеоспостереження та контролю</t>
  </si>
  <si>
    <t>витрати на підключення до МІС "Доктор Елекс"</t>
  </si>
  <si>
    <t>витрати на страхування майна</t>
  </si>
  <si>
    <t>витрати на земельний податок</t>
  </si>
  <si>
    <t>витрати на страхові послуги</t>
  </si>
  <si>
    <t>витрати на послугу по знесенню дерев</t>
  </si>
  <si>
    <t>витрати на вивіз сміття</t>
  </si>
  <si>
    <t>витрати на періодику</t>
  </si>
  <si>
    <t>витрати на обслуговування "Чисте місто"</t>
  </si>
  <si>
    <t>списання матеріалів</t>
  </si>
  <si>
    <t>витрати на оплату за розрахунково-касове обслуговування</t>
  </si>
  <si>
    <t>витрати на охорону приміщення</t>
  </si>
  <si>
    <t>витрати на інкасацію Ощадбанк</t>
  </si>
  <si>
    <t>супровід комп. Програми та бази "Облік мед. кадри України" та "Медична статистика"</t>
  </si>
  <si>
    <t>витрати на пожежне спостереження</t>
  </si>
  <si>
    <t>витрати на публікацію інформаційних матеріалів</t>
  </si>
  <si>
    <t>витрати матеріалів на спільну діяльність</t>
  </si>
  <si>
    <t>витрати по ремонту орендованого автомобіля</t>
  </si>
  <si>
    <t>витрати на запчастини для орендованого автомобіля</t>
  </si>
  <si>
    <t>коригування ПДВ і податку на прибуток</t>
  </si>
  <si>
    <t>витрати на послуги з перекладу</t>
  </si>
  <si>
    <t>нарахування на лікарняні і преміальні</t>
  </si>
  <si>
    <t>лікарняні 5 днів</t>
  </si>
  <si>
    <t>преміальні до свят</t>
  </si>
  <si>
    <t xml:space="preserve">дохід від безоплатно отриманих оборотних активів </t>
  </si>
  <si>
    <t>реалізація матеріалів та послуг для спільної діяльності</t>
  </si>
  <si>
    <t>дохід від реалізації шприців, б/у дзеркал</t>
  </si>
  <si>
    <t>доходи від оренди майна</t>
  </si>
  <si>
    <t>відсотки за кредитним договором</t>
  </si>
  <si>
    <t>комісія за договором фінансового лізингу</t>
  </si>
  <si>
    <r>
      <t>Інші фінансові доходи</t>
    </r>
    <r>
      <rPr>
        <sz val="16"/>
        <color theme="1"/>
        <rFont val="Times New Roman"/>
        <family val="1"/>
        <charset val="204"/>
      </rPr>
      <t xml:space="preserve"> (відсотки банку за депозитним рахунком)</t>
    </r>
  </si>
  <si>
    <t xml:space="preserve"> Д.С. Фостаковський </t>
  </si>
  <si>
    <t>двері протипожежні сандартні</t>
  </si>
  <si>
    <t>авторефкератометр</t>
  </si>
  <si>
    <t>комутатор 2 шт., порти 4 шт.</t>
  </si>
  <si>
    <t>набір пробних окулярних лінз</t>
  </si>
  <si>
    <t>офтальмоскоп</t>
  </si>
  <si>
    <t>плита електрична</t>
  </si>
  <si>
    <t>проектор знаків</t>
  </si>
  <si>
    <t>стіл офтальмологічний електричний</t>
  </si>
  <si>
    <t>шафа телекомунікаційна</t>
  </si>
  <si>
    <t>Д.С. Фостаковський</t>
  </si>
  <si>
    <t>програмний продукт UA-Бюджет комплексний облік для бюджетних установ</t>
  </si>
  <si>
    <t>послуги з технічного обслуговування спеціалізованого легкового авто (заміна запчастин)</t>
  </si>
  <si>
    <t>капітальний ремонт частини приміщень 3-го поверху будівлі КП "МЛДЦ"</t>
  </si>
  <si>
    <t>КП "МІСЬКИЙ ЛІКУВАЛЬНО-ДІАГНОСТИЧНИЙ ЦЕНТР"</t>
  </si>
  <si>
    <t>інші доходи (дохід від безоплатно одержаних основних засобів, в частині амортизаційних відрахувань)</t>
  </si>
  <si>
    <t>надання медичних послуг застрахованим особам СК "Місто" та інших страхових компаній</t>
  </si>
  <si>
    <t>надання медичних послуг пільговим категоріям населення міста Вінниці за рахунок ДСП ВМР</t>
  </si>
  <si>
    <t>Надання медичних послуг</t>
  </si>
  <si>
    <t>зміна ціни одиниці  (вартості продукції/     наданих послуг)</t>
  </si>
  <si>
    <t xml:space="preserve">кількість продукції/     наданих послуг </t>
  </si>
  <si>
    <t xml:space="preserve">чистий дохід  від реалізації продукції (товарів, робіт, послуг) </t>
  </si>
  <si>
    <t>ціна одиниці     (вартість  продукції/     наданих послуг), грн</t>
  </si>
  <si>
    <t>кількість продукції/             наданих послуг, одиниця виміру</t>
  </si>
  <si>
    <t>чистий дохід  від реалізації продукції (товарів, робіт, послуг),     тис. грн</t>
  </si>
  <si>
    <t>Виконання, %</t>
  </si>
  <si>
    <t>Відхилення,  +/–</t>
  </si>
  <si>
    <t>Найменування видів діяльності</t>
  </si>
  <si>
    <t xml:space="preserve">      2. Інформація про бізнес підприємства (код рядка 1000 фінансового плану)</t>
  </si>
  <si>
    <t>ком'ютерний комплекс, 8 шт.</t>
  </si>
  <si>
    <t>кольпоскоп</t>
  </si>
  <si>
    <t>витрати на охорону праці, техніку безпеки</t>
  </si>
  <si>
    <t>безоплатна передача автомобіля  КНП "ВМКЛ №3"</t>
  </si>
  <si>
    <t>моноблок</t>
  </si>
  <si>
    <t>виготовлення проектно-кошторисної документації на ремонт частини приміщень 3-го поверху будівлі КП "МЛДЦ"</t>
  </si>
  <si>
    <t>витрати на постачання комп'ютерної програми (для роботи в Медок)</t>
  </si>
  <si>
    <t>витрати на утилізацію небезпечних відходів</t>
  </si>
  <si>
    <t>витрати на пільгові пенсії</t>
  </si>
  <si>
    <t>витрати на підписку газет</t>
  </si>
  <si>
    <t>витрати на інформаційні послуги через телефону довідку</t>
  </si>
  <si>
    <t>загороджувальна прозора стійка рецепції</t>
  </si>
  <si>
    <t>за 9 місяців
2019 року</t>
  </si>
  <si>
    <t>за 9 місяців
2020 року</t>
  </si>
  <si>
    <t>за 9 місяців 2020 року</t>
  </si>
  <si>
    <t>Звітний 9 місяців 2020 року</t>
  </si>
  <si>
    <t>за 9 місяців 2019 року</t>
  </si>
  <si>
    <t>за 9 місяців 
2020 року</t>
  </si>
  <si>
    <r>
      <t xml:space="preserve">до звіту про виконання показників фінансового плану за 9 місяців 2020 року 
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 </t>
    </r>
  </si>
  <si>
    <t xml:space="preserve">Факт
за 9 місяців 2019 року
</t>
  </si>
  <si>
    <t>Факт
за 9 місяців 2020 року</t>
  </si>
  <si>
    <t>План на 9 місяців 2020 року</t>
  </si>
  <si>
    <t>Факт за 9 місяців 2020 року</t>
  </si>
  <si>
    <t>7. Джерела капітальних інвестицій за 9 місяців 2020 року</t>
  </si>
  <si>
    <t>за 9 місяців  2020 року</t>
  </si>
  <si>
    <t>витрати на роботи з ресертифікації систем уравління якістю</t>
  </si>
  <si>
    <t>кондіціонер, 3 шт.</t>
  </si>
  <si>
    <t>електрокардіограф, 2 шт.</t>
  </si>
  <si>
    <t>касовий апарат, 1 шт.</t>
  </si>
  <si>
    <t>кушетка медична, 7 шт.</t>
  </si>
  <si>
    <t>опромінювач бактеріцидний, 2 шт</t>
  </si>
  <si>
    <t>офтальмоскоп дзеркальний</t>
  </si>
  <si>
    <t>прилад "РН-метр"</t>
  </si>
  <si>
    <t>картриджі</t>
  </si>
  <si>
    <t>кутова шліфмашина</t>
  </si>
  <si>
    <t>комп'ютерний комплекс 15 шт.</t>
  </si>
  <si>
    <t>кондіціонер, 2 шт.</t>
  </si>
  <si>
    <t>багатофункціональний друкуючий пристрій 20 шт.</t>
  </si>
  <si>
    <t>Звітний за 9 місяців 2020 рік</t>
  </si>
  <si>
    <t>Факт
за 9 місяців 2019 року</t>
  </si>
  <si>
    <t>План
на 9 місяців 2020 рік</t>
  </si>
  <si>
    <t xml:space="preserve">Факт
за 9 місяців 2020 року </t>
  </si>
  <si>
    <t>Директор  КП “МЛДЦ”</t>
  </si>
  <si>
    <t>Директор КП “МЛДЦ”</t>
  </si>
  <si>
    <t>Звітний за 9 місяців 2020 року</t>
  </si>
  <si>
    <t>Факт 
за 9 місяців 2019 року</t>
  </si>
  <si>
    <t>План
 на 9 місяців 2020 року</t>
  </si>
  <si>
    <t>Факт 
за 9 місяців 2020 року</t>
  </si>
  <si>
    <t>План 
на 9 місяців 2020 року</t>
  </si>
  <si>
    <t>багатофункціональний друкуючий пристрій, 3 шт.</t>
  </si>
  <si>
    <t>система "Лікнет лайн-е3"</t>
  </si>
  <si>
    <t>програмне забезпечення Доктор Елекс  (30 ліцензій)</t>
  </si>
  <si>
    <t>відновлення працездатностні відеомодуля відеокольпоскопа</t>
  </si>
  <si>
    <t>водонагрівач,2 шт.</t>
  </si>
  <si>
    <t>вогнегасник, 10 шт</t>
  </si>
  <si>
    <t>інвертор</t>
  </si>
  <si>
    <t>крісло, 3 шт</t>
  </si>
  <si>
    <t>кулер</t>
  </si>
  <si>
    <t>кушетка процедурна</t>
  </si>
  <si>
    <t>одноканальний мікродозатор, 2 шт</t>
  </si>
  <si>
    <t>стійка дезінфекційна</t>
  </si>
  <si>
    <t>термометр безконтактний,10 шт.</t>
  </si>
  <si>
    <t>столи, стільці, шафи, жалюзі, тумби, ваги та ін.</t>
  </si>
  <si>
    <t>придбання столів, стільців, шаф, тумб, жалюзі та інше</t>
  </si>
  <si>
    <t>Придбання (створення) нематеріальних активів</t>
  </si>
  <si>
    <t>витрати на право користування програмою Е-тендер</t>
  </si>
  <si>
    <t>План
на 2020 рік</t>
  </si>
  <si>
    <t>робочий проект, експертиза реконструкції частини приміщень на 4-му поверсі</t>
  </si>
</sst>
</file>

<file path=xl/styles.xml><?xml version="1.0" encoding="utf-8"?>
<styleSheet xmlns="http://schemas.openxmlformats.org/spreadsheetml/2006/main">
  <numFmts count="16"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??_);_(@_)"/>
    <numFmt numFmtId="179" formatCode="_(* #,##0.0_);_(* \(#,##0.0\);_(* &quot;-&quot;_);_(@_)"/>
  </numFmts>
  <fonts count="102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Arial Cyr"/>
      <charset val="204"/>
    </font>
    <font>
      <sz val="14"/>
      <color theme="1"/>
      <name val="Arial Cyr"/>
      <charset val="204"/>
    </font>
    <font>
      <b/>
      <i/>
      <sz val="16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i/>
      <sz val="14"/>
      <color theme="1"/>
      <name val="Times New Roman"/>
      <family val="1"/>
      <charset val="204"/>
    </font>
    <font>
      <b/>
      <sz val="16"/>
      <color theme="1"/>
      <name val="Arial Cyr"/>
      <charset val="204"/>
    </font>
    <font>
      <sz val="18"/>
      <color theme="1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8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4"/>
      <color theme="0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53">
    <xf numFmtId="0" fontId="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7" fillId="2" borderId="0" applyNumberFormat="0" applyBorder="0" applyAlignment="0" applyProtection="0"/>
    <xf numFmtId="0" fontId="1" fillId="2" borderId="0" applyNumberFormat="0" applyBorder="0" applyAlignment="0" applyProtection="0"/>
    <xf numFmtId="0" fontId="27" fillId="3" borderId="0" applyNumberFormat="0" applyBorder="0" applyAlignment="0" applyProtection="0"/>
    <xf numFmtId="0" fontId="1" fillId="3" borderId="0" applyNumberFormat="0" applyBorder="0" applyAlignment="0" applyProtection="0"/>
    <xf numFmtId="0" fontId="27" fillId="4" borderId="0" applyNumberFormat="0" applyBorder="0" applyAlignment="0" applyProtection="0"/>
    <xf numFmtId="0" fontId="1" fillId="4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6" borderId="0" applyNumberFormat="0" applyBorder="0" applyAlignment="0" applyProtection="0"/>
    <xf numFmtId="0" fontId="1" fillId="6" borderId="0" applyNumberFormat="0" applyBorder="0" applyAlignment="0" applyProtection="0"/>
    <xf numFmtId="0" fontId="27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9" borderId="0" applyNumberFormat="0" applyBorder="0" applyAlignment="0" applyProtection="0"/>
    <xf numFmtId="0" fontId="1" fillId="9" borderId="0" applyNumberFormat="0" applyBorder="0" applyAlignment="0" applyProtection="0"/>
    <xf numFmtId="0" fontId="27" fillId="10" borderId="0" applyNumberFormat="0" applyBorder="0" applyAlignment="0" applyProtection="0"/>
    <xf numFmtId="0" fontId="1" fillId="10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8" fillId="12" borderId="0" applyNumberFormat="0" applyBorder="0" applyAlignment="0" applyProtection="0"/>
    <xf numFmtId="0" fontId="10" fillId="12" borderId="0" applyNumberFormat="0" applyBorder="0" applyAlignment="0" applyProtection="0"/>
    <xf numFmtId="0" fontId="28" fillId="9" borderId="0" applyNumberFormat="0" applyBorder="0" applyAlignment="0" applyProtection="0"/>
    <xf numFmtId="0" fontId="10" fillId="9" borderId="0" applyNumberFormat="0" applyBorder="0" applyAlignment="0" applyProtection="0"/>
    <xf numFmtId="0" fontId="28" fillId="10" borderId="0" applyNumberFormat="0" applyBorder="0" applyAlignment="0" applyProtection="0"/>
    <xf numFmtId="0" fontId="10" fillId="10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21" fillId="3" borderId="0" applyNumberFormat="0" applyBorder="0" applyAlignment="0" applyProtection="0"/>
    <xf numFmtId="0" fontId="13" fillId="20" borderId="1" applyNumberFormat="0" applyAlignment="0" applyProtection="0"/>
    <xf numFmtId="0" fontId="18" fillId="21" borderId="2" applyNumberFormat="0" applyAlignment="0" applyProtection="0"/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165" fontId="8" fillId="0" borderId="0" applyFont="0" applyFill="0" applyBorder="0" applyAlignment="0" applyProtection="0"/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0" fontId="22" fillId="0" borderId="0" applyNumberFormat="0" applyFill="0" applyBorder="0" applyAlignment="0" applyProtection="0"/>
    <xf numFmtId="171" fontId="30" fillId="0" borderId="0" applyAlignment="0">
      <alignment wrapText="1"/>
    </xf>
    <xf numFmtId="0" fontId="25" fillId="4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11" fillId="7" borderId="1" applyNumberFormat="0" applyAlignment="0" applyProtection="0"/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32" fillId="22" borderId="7">
      <alignment horizontal="left" vertical="center"/>
      <protection locked="0"/>
    </xf>
    <xf numFmtId="49" fontId="32" fillId="22" borderId="7">
      <alignment horizontal="left" vertical="center"/>
    </xf>
    <xf numFmtId="4" fontId="32" fillId="22" borderId="7">
      <alignment horizontal="right" vertical="center"/>
      <protection locked="0"/>
    </xf>
    <xf numFmtId="4" fontId="32" fillId="22" borderId="7">
      <alignment horizontal="right" vertical="center"/>
    </xf>
    <xf numFmtId="4" fontId="33" fillId="22" borderId="7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</xf>
    <xf numFmtId="49" fontId="29" fillId="22" borderId="3">
      <alignment horizontal="left" vertical="center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</xf>
    <xf numFmtId="4" fontId="29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" fontId="37" fillId="22" borderId="3">
      <alignment horizontal="right" vertical="center"/>
      <protection locked="0"/>
    </xf>
    <xf numFmtId="4" fontId="37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9" fontId="41" fillId="0" borderId="3">
      <alignment horizontal="left" vertical="center"/>
      <protection locked="0"/>
    </xf>
    <xf numFmtId="49" fontId="41" fillId="0" borderId="3">
      <alignment horizontal="left" vertical="center"/>
    </xf>
    <xf numFmtId="4" fontId="40" fillId="0" borderId="3">
      <alignment horizontal="right" vertical="center"/>
      <protection locked="0"/>
    </xf>
    <xf numFmtId="4" fontId="40" fillId="0" borderId="3">
      <alignment horizontal="right" vertical="center"/>
    </xf>
    <xf numFmtId="4" fontId="41" fillId="0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9" fontId="40" fillId="0" borderId="3">
      <alignment horizontal="left" vertical="center"/>
      <protection locked="0"/>
    </xf>
    <xf numFmtId="49" fontId="41" fillId="0" borderId="3">
      <alignment horizontal="left" vertical="center"/>
      <protection locked="0"/>
    </xf>
    <xf numFmtId="4" fontId="40" fillId="0" borderId="3">
      <alignment horizontal="right" vertical="center"/>
      <protection locked="0"/>
    </xf>
    <xf numFmtId="0" fontId="23" fillId="0" borderId="8" applyNumberFormat="0" applyFill="0" applyAlignment="0" applyProtection="0"/>
    <xf numFmtId="0" fontId="20" fillId="23" borderId="0" applyNumberFormat="0" applyBorder="0" applyAlignment="0" applyProtection="0"/>
    <xf numFmtId="0" fontId="8" fillId="0" borderId="0"/>
    <xf numFmtId="0" fontId="8" fillId="0" borderId="0"/>
    <xf numFmtId="0" fontId="2" fillId="24" borderId="9" applyNumberFormat="0" applyFont="0" applyAlignment="0" applyProtection="0"/>
    <xf numFmtId="4" fontId="44" fillId="25" borderId="3">
      <alignment horizontal="right" vertical="center"/>
      <protection locked="0"/>
    </xf>
    <xf numFmtId="4" fontId="44" fillId="26" borderId="3">
      <alignment horizontal="right" vertical="center"/>
      <protection locked="0"/>
    </xf>
    <xf numFmtId="4" fontId="44" fillId="27" borderId="3">
      <alignment horizontal="right" vertical="center"/>
      <protection locked="0"/>
    </xf>
    <xf numFmtId="0" fontId="12" fillId="20" borderId="10" applyNumberFormat="0" applyAlignment="0" applyProtection="0"/>
    <xf numFmtId="49" fontId="29" fillId="0" borderId="3">
      <alignment horizontal="left" vertical="center" wrapText="1"/>
      <protection locked="0"/>
    </xf>
    <xf numFmtId="49" fontId="29" fillId="0" borderId="3">
      <alignment horizontal="left" vertical="center" wrapText="1"/>
      <protection locked="0"/>
    </xf>
    <xf numFmtId="0" fontId="19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8" fillId="16" borderId="0" applyNumberFormat="0" applyBorder="0" applyAlignment="0" applyProtection="0"/>
    <xf numFmtId="0" fontId="10" fillId="16" borderId="0" applyNumberFormat="0" applyBorder="0" applyAlignment="0" applyProtection="0"/>
    <xf numFmtId="0" fontId="28" fillId="17" borderId="0" applyNumberFormat="0" applyBorder="0" applyAlignment="0" applyProtection="0"/>
    <xf numFmtId="0" fontId="10" fillId="17" borderId="0" applyNumberFormat="0" applyBorder="0" applyAlignment="0" applyProtection="0"/>
    <xf numFmtId="0" fontId="28" fillId="18" borderId="0" applyNumberFormat="0" applyBorder="0" applyAlignment="0" applyProtection="0"/>
    <xf numFmtId="0" fontId="10" fillId="18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9" borderId="0" applyNumberFormat="0" applyBorder="0" applyAlignment="0" applyProtection="0"/>
    <xf numFmtId="0" fontId="10" fillId="19" borderId="0" applyNumberFormat="0" applyBorder="0" applyAlignment="0" applyProtection="0"/>
    <xf numFmtId="0" fontId="45" fillId="7" borderId="1" applyNumberFormat="0" applyAlignment="0" applyProtection="0"/>
    <xf numFmtId="0" fontId="11" fillId="7" borderId="1" applyNumberFormat="0" applyAlignment="0" applyProtection="0"/>
    <xf numFmtId="9" fontId="2" fillId="0" borderId="0" applyFont="0" applyFill="0" applyBorder="0" applyAlignment="0" applyProtection="0"/>
    <xf numFmtId="0" fontId="46" fillId="20" borderId="10" applyNumberFormat="0" applyAlignment="0" applyProtection="0"/>
    <xf numFmtId="0" fontId="12" fillId="20" borderId="10" applyNumberFormat="0" applyAlignment="0" applyProtection="0"/>
    <xf numFmtId="0" fontId="47" fillId="20" borderId="1" applyNumberFormat="0" applyAlignment="0" applyProtection="0"/>
    <xf numFmtId="0" fontId="13" fillId="20" borderId="1" applyNumberFormat="0" applyAlignment="0" applyProtection="0"/>
    <xf numFmtId="172" fontId="8" fillId="0" borderId="0" applyFont="0" applyFill="0" applyBorder="0" applyAlignment="0" applyProtection="0"/>
    <xf numFmtId="0" fontId="48" fillId="0" borderId="4" applyNumberFormat="0" applyFill="0" applyAlignment="0" applyProtection="0"/>
    <xf numFmtId="0" fontId="14" fillId="0" borderId="4" applyNumberFormat="0" applyFill="0" applyAlignment="0" applyProtection="0"/>
    <xf numFmtId="0" fontId="49" fillId="0" borderId="5" applyNumberFormat="0" applyFill="0" applyAlignment="0" applyProtection="0"/>
    <xf numFmtId="0" fontId="15" fillId="0" borderId="5" applyNumberFormat="0" applyFill="0" applyAlignment="0" applyProtection="0"/>
    <xf numFmtId="0" fontId="50" fillId="0" borderId="6" applyNumberFormat="0" applyFill="0" applyAlignment="0" applyProtection="0"/>
    <xf numFmtId="0" fontId="16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11" applyNumberFormat="0" applyFill="0" applyAlignment="0" applyProtection="0"/>
    <xf numFmtId="0" fontId="17" fillId="0" borderId="11" applyNumberFormat="0" applyFill="0" applyAlignment="0" applyProtection="0"/>
    <xf numFmtId="0" fontId="52" fillId="21" borderId="2" applyNumberFormat="0" applyAlignment="0" applyProtection="0"/>
    <xf numFmtId="0" fontId="18" fillId="21" borderId="2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3" borderId="0" applyNumberFormat="0" applyBorder="0" applyAlignment="0" applyProtection="0"/>
    <xf numFmtId="0" fontId="20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" fillId="0" borderId="0"/>
    <xf numFmtId="0" fontId="64" fillId="0" borderId="0"/>
    <xf numFmtId="0" fontId="8" fillId="0" borderId="0"/>
    <xf numFmtId="0" fontId="2" fillId="0" borderId="0"/>
    <xf numFmtId="0" fontId="8" fillId="0" borderId="0"/>
    <xf numFmtId="0" fontId="8" fillId="0" borderId="0" applyNumberFormat="0" applyFont="0" applyFill="0" applyBorder="0" applyAlignment="0" applyProtection="0">
      <alignment vertical="top"/>
    </xf>
    <xf numFmtId="0" fontId="8" fillId="0" borderId="0" applyNumberFormat="0" applyFont="0" applyFill="0" applyBorder="0" applyAlignment="0" applyProtection="0">
      <alignment vertical="top"/>
    </xf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54" fillId="3" borderId="0" applyNumberFormat="0" applyBorder="0" applyAlignment="0" applyProtection="0"/>
    <xf numFmtId="0" fontId="21" fillId="3" borderId="0" applyNumberFormat="0" applyBorder="0" applyAlignment="0" applyProtection="0"/>
    <xf numFmtId="0" fontId="5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24" borderId="9" applyNumberFormat="0" applyFont="0" applyAlignment="0" applyProtection="0"/>
    <xf numFmtId="0" fontId="8" fillId="24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8" applyNumberFormat="0" applyFill="0" applyAlignment="0" applyProtection="0"/>
    <xf numFmtId="0" fontId="23" fillId="0" borderId="8" applyNumberFormat="0" applyFill="0" applyAlignment="0" applyProtection="0"/>
    <xf numFmtId="0" fontId="26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73" fontId="60" fillId="0" borderId="0" applyFont="0" applyFill="0" applyBorder="0" applyAlignment="0" applyProtection="0"/>
    <xf numFmtId="174" fontId="6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1" fillId="4" borderId="0" applyNumberFormat="0" applyBorder="0" applyAlignment="0" applyProtection="0"/>
    <xf numFmtId="0" fontId="25" fillId="4" borderId="0" applyNumberFormat="0" applyBorder="0" applyAlignment="0" applyProtection="0"/>
    <xf numFmtId="176" fontId="62" fillId="22" borderId="12" applyFill="0" applyBorder="0">
      <alignment horizontal="center" vertical="center" wrapText="1"/>
      <protection locked="0"/>
    </xf>
    <xf numFmtId="171" fontId="63" fillId="0" borderId="0">
      <alignment wrapText="1"/>
    </xf>
    <xf numFmtId="171" fontId="30" fillId="0" borderId="0">
      <alignment wrapText="1"/>
    </xf>
  </cellStyleXfs>
  <cellXfs count="616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8" borderId="0" xfId="0" applyFont="1" applyFill="1" applyBorder="1" applyAlignment="1">
      <alignment horizontal="center" vertical="center"/>
    </xf>
    <xf numFmtId="0" fontId="5" fillId="28" borderId="0" xfId="0" quotePrefix="1" applyFont="1" applyFill="1" applyBorder="1" applyAlignment="1">
      <alignment horizontal="center" vertical="center"/>
    </xf>
    <xf numFmtId="0" fontId="5" fillId="28" borderId="0" xfId="0" applyFont="1" applyFill="1" applyBorder="1" applyAlignment="1">
      <alignment vertical="center"/>
    </xf>
    <xf numFmtId="0" fontId="5" fillId="28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69" fillId="28" borderId="0" xfId="0" applyFont="1" applyFill="1" applyBorder="1" applyAlignment="1">
      <alignment horizontal="center" vertical="center" wrapText="1"/>
    </xf>
    <xf numFmtId="0" fontId="5" fillId="28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center" vertical="center"/>
    </xf>
    <xf numFmtId="0" fontId="66" fillId="28" borderId="3" xfId="0" applyFont="1" applyFill="1" applyBorder="1" applyAlignment="1">
      <alignment horizontal="left" vertical="center" wrapText="1"/>
    </xf>
    <xf numFmtId="0" fontId="70" fillId="28" borderId="3" xfId="0" applyFont="1" applyFill="1" applyBorder="1" applyAlignment="1">
      <alignment horizontal="left" vertical="center" wrapText="1"/>
    </xf>
    <xf numFmtId="0" fontId="71" fillId="28" borderId="0" xfId="0" applyFont="1" applyFill="1" applyBorder="1" applyAlignment="1">
      <alignment horizontal="center" vertical="center" wrapText="1"/>
    </xf>
    <xf numFmtId="0" fontId="70" fillId="28" borderId="0" xfId="0" quotePrefix="1" applyFont="1" applyFill="1" applyBorder="1" applyAlignment="1">
      <alignment horizontal="center" vertical="center"/>
    </xf>
    <xf numFmtId="0" fontId="70" fillId="28" borderId="0" xfId="0" applyFont="1" applyFill="1" applyBorder="1" applyAlignment="1">
      <alignment vertical="center"/>
    </xf>
    <xf numFmtId="0" fontId="70" fillId="28" borderId="0" xfId="0" applyFont="1" applyFill="1" applyAlignment="1">
      <alignment vertical="center"/>
    </xf>
    <xf numFmtId="0" fontId="70" fillId="28" borderId="3" xfId="0" applyNumberFormat="1" applyFont="1" applyFill="1" applyBorder="1" applyAlignment="1">
      <alignment horizontal="center" vertical="center"/>
    </xf>
    <xf numFmtId="0" fontId="70" fillId="28" borderId="0" xfId="0" applyFont="1" applyFill="1" applyAlignment="1">
      <alignment horizontal="center" vertical="center"/>
    </xf>
    <xf numFmtId="0" fontId="66" fillId="28" borderId="3" xfId="0" quotePrefix="1" applyNumberFormat="1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 wrapText="1"/>
    </xf>
    <xf numFmtId="178" fontId="5" fillId="28" borderId="3" xfId="0" applyNumberFormat="1" applyFont="1" applyFill="1" applyBorder="1" applyAlignment="1">
      <alignment horizontal="center" vertical="center" wrapText="1"/>
    </xf>
    <xf numFmtId="0" fontId="5" fillId="22" borderId="0" xfId="0" applyFont="1" applyFill="1" applyBorder="1" applyAlignment="1">
      <alignment horizontal="left" vertical="center" wrapText="1"/>
    </xf>
    <xf numFmtId="0" fontId="5" fillId="22" borderId="0" xfId="0" applyFont="1" applyFill="1" applyBorder="1" applyAlignment="1">
      <alignment horizontal="center" vertical="center"/>
    </xf>
    <xf numFmtId="170" fontId="5" fillId="22" borderId="0" xfId="0" applyNumberFormat="1" applyFont="1" applyFill="1" applyBorder="1" applyAlignment="1">
      <alignment horizontal="center" vertical="center" wrapText="1"/>
    </xf>
    <xf numFmtId="170" fontId="5" fillId="22" borderId="0" xfId="0" applyNumberFormat="1" applyFont="1" applyFill="1" applyBorder="1" applyAlignment="1">
      <alignment horizontal="right" vertical="center" wrapText="1"/>
    </xf>
    <xf numFmtId="170" fontId="5" fillId="0" borderId="0" xfId="0" applyNumberFormat="1" applyFont="1" applyFill="1" applyBorder="1" applyAlignment="1">
      <alignment horizontal="center" vertical="center" wrapText="1"/>
    </xf>
    <xf numFmtId="170" fontId="5" fillId="0" borderId="0" xfId="0" applyNumberFormat="1" applyFont="1" applyFill="1" applyBorder="1" applyAlignment="1">
      <alignment horizontal="right" vertical="center" wrapText="1"/>
    </xf>
    <xf numFmtId="170" fontId="5" fillId="28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70" fillId="28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28" borderId="0" xfId="0" applyFont="1" applyFill="1" applyBorder="1" applyAlignment="1">
      <alignment horizontal="center" vertical="center"/>
    </xf>
    <xf numFmtId="0" fontId="5" fillId="28" borderId="0" xfId="0" applyFont="1" applyFill="1" applyBorder="1" applyAlignment="1">
      <alignment vertical="center"/>
    </xf>
    <xf numFmtId="0" fontId="5" fillId="22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22" borderId="14" xfId="0" applyFont="1" applyFill="1" applyBorder="1" applyAlignment="1">
      <alignment horizontal="center" vertical="center"/>
    </xf>
    <xf numFmtId="0" fontId="5" fillId="22" borderId="14" xfId="0" applyFont="1" applyFill="1" applyBorder="1" applyAlignment="1">
      <alignment horizontal="center" vertical="center" wrapText="1"/>
    </xf>
    <xf numFmtId="0" fontId="5" fillId="22" borderId="14" xfId="0" applyFont="1" applyFill="1" applyBorder="1" applyAlignment="1">
      <alignment horizontal="center" vertical="center" wrapText="1" shrinkToFit="1"/>
    </xf>
    <xf numFmtId="0" fontId="5" fillId="28" borderId="0" xfId="0" applyFont="1" applyFill="1" applyBorder="1" applyAlignment="1">
      <alignment vertical="center"/>
    </xf>
    <xf numFmtId="178" fontId="72" fillId="28" borderId="3" xfId="0" applyNumberFormat="1" applyFont="1" applyFill="1" applyBorder="1" applyAlignment="1">
      <alignment horizontal="center" vertical="center" wrapText="1"/>
    </xf>
    <xf numFmtId="0" fontId="74" fillId="28" borderId="3" xfId="0" applyFont="1" applyFill="1" applyBorder="1" applyAlignment="1">
      <alignment horizontal="center" vertical="center" wrapText="1"/>
    </xf>
    <xf numFmtId="0" fontId="78" fillId="22" borderId="3" xfId="0" applyFont="1" applyFill="1" applyBorder="1" applyAlignment="1">
      <alignment horizontal="left" vertical="center" wrapText="1"/>
    </xf>
    <xf numFmtId="178" fontId="78" fillId="28" borderId="3" xfId="0" applyNumberFormat="1" applyFont="1" applyFill="1" applyBorder="1" applyAlignment="1">
      <alignment horizontal="center" vertical="center" wrapText="1"/>
    </xf>
    <xf numFmtId="178" fontId="77" fillId="28" borderId="3" xfId="0" applyNumberFormat="1" applyFont="1" applyFill="1" applyBorder="1" applyAlignment="1">
      <alignment horizontal="center" vertical="center" wrapText="1"/>
    </xf>
    <xf numFmtId="0" fontId="6" fillId="22" borderId="3" xfId="0" applyFont="1" applyFill="1" applyBorder="1" applyAlignment="1">
      <alignment horizontal="left" vertical="center"/>
    </xf>
    <xf numFmtId="0" fontId="6" fillId="22" borderId="3" xfId="0" applyFont="1" applyFill="1" applyBorder="1" applyAlignment="1">
      <alignment horizontal="center" vertical="center" wrapText="1"/>
    </xf>
    <xf numFmtId="178" fontId="6" fillId="28" borderId="3" xfId="0" applyNumberFormat="1" applyFont="1" applyFill="1" applyBorder="1" applyAlignment="1">
      <alignment horizontal="center" vertical="center" wrapText="1"/>
    </xf>
    <xf numFmtId="178" fontId="76" fillId="28" borderId="3" xfId="0" applyNumberFormat="1" applyFont="1" applyFill="1" applyBorder="1" applyAlignment="1">
      <alignment horizontal="center" vertical="center" wrapText="1"/>
    </xf>
    <xf numFmtId="0" fontId="78" fillId="22" borderId="3" xfId="0" quotePrefix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78" fillId="28" borderId="3" xfId="0" applyFont="1" applyFill="1" applyBorder="1" applyAlignment="1">
      <alignment horizontal="left" vertical="center"/>
    </xf>
    <xf numFmtId="0" fontId="78" fillId="0" borderId="3" xfId="0" applyFont="1" applyBorder="1" applyAlignment="1">
      <alignment horizontal="left" vertical="center"/>
    </xf>
    <xf numFmtId="0" fontId="78" fillId="0" borderId="3" xfId="0" applyFont="1" applyBorder="1" applyAlignment="1">
      <alignment horizontal="left" vertical="center" wrapText="1"/>
    </xf>
    <xf numFmtId="0" fontId="6" fillId="22" borderId="3" xfId="0" applyFont="1" applyFill="1" applyBorder="1" applyAlignment="1">
      <alignment horizontal="left" vertical="center" wrapText="1"/>
    </xf>
    <xf numFmtId="0" fontId="6" fillId="22" borderId="3" xfId="0" quotePrefix="1" applyFont="1" applyFill="1" applyBorder="1" applyAlignment="1">
      <alignment horizontal="center" vertical="center"/>
    </xf>
    <xf numFmtId="0" fontId="73" fillId="0" borderId="3" xfId="0" applyFont="1" applyBorder="1" applyAlignment="1">
      <alignment horizontal="left" vertical="center" wrapText="1"/>
    </xf>
    <xf numFmtId="0" fontId="6" fillId="28" borderId="3" xfId="0" applyFont="1" applyFill="1" applyBorder="1" applyAlignment="1">
      <alignment horizontal="left" vertical="center"/>
    </xf>
    <xf numFmtId="0" fontId="73" fillId="22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3" fillId="0" borderId="3" xfId="0" applyFont="1" applyBorder="1" applyAlignment="1">
      <alignment horizontal="left" vertical="center"/>
    </xf>
    <xf numFmtId="0" fontId="65" fillId="0" borderId="0" xfId="0" applyFont="1" applyFill="1" applyBorder="1" applyAlignment="1">
      <alignment vertical="center"/>
    </xf>
    <xf numFmtId="0" fontId="65" fillId="0" borderId="0" xfId="0" applyFont="1" applyFill="1" applyBorder="1" applyAlignment="1">
      <alignment horizontal="center" vertical="center"/>
    </xf>
    <xf numFmtId="0" fontId="74" fillId="0" borderId="0" xfId="0" applyFont="1" applyFill="1" applyBorder="1" applyAlignment="1">
      <alignment horizontal="right" vertical="center"/>
    </xf>
    <xf numFmtId="0" fontId="80" fillId="0" borderId="0" xfId="0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horizontal="center" vertical="center" wrapText="1"/>
    </xf>
    <xf numFmtId="0" fontId="75" fillId="0" borderId="3" xfId="0" applyFont="1" applyFill="1" applyBorder="1" applyAlignment="1">
      <alignment horizontal="center" vertical="center" wrapText="1"/>
    </xf>
    <xf numFmtId="0" fontId="75" fillId="0" borderId="3" xfId="0" applyFont="1" applyFill="1" applyBorder="1" applyAlignment="1">
      <alignment horizontal="center" vertical="center"/>
    </xf>
    <xf numFmtId="0" fontId="80" fillId="0" borderId="0" xfId="0" applyFont="1" applyFill="1" applyBorder="1" applyAlignment="1">
      <alignment vertical="center"/>
    </xf>
    <xf numFmtId="0" fontId="74" fillId="28" borderId="3" xfId="0" applyFont="1" applyFill="1" applyBorder="1" applyAlignment="1">
      <alignment horizontal="left" vertical="center" wrapText="1"/>
    </xf>
    <xf numFmtId="49" fontId="74" fillId="28" borderId="3" xfId="0" quotePrefix="1" applyNumberFormat="1" applyFont="1" applyFill="1" applyBorder="1" applyAlignment="1">
      <alignment horizontal="left" vertical="center" wrapText="1"/>
    </xf>
    <xf numFmtId="0" fontId="75" fillId="28" borderId="3" xfId="0" applyFont="1" applyFill="1" applyBorder="1" applyAlignment="1">
      <alignment horizontal="left" vertical="center" wrapText="1"/>
    </xf>
    <xf numFmtId="49" fontId="75" fillId="28" borderId="3" xfId="0" quotePrefix="1" applyNumberFormat="1" applyFont="1" applyFill="1" applyBorder="1" applyAlignment="1">
      <alignment horizontal="left" vertical="center" wrapText="1"/>
    </xf>
    <xf numFmtId="49" fontId="75" fillId="28" borderId="3" xfId="0" applyNumberFormat="1" applyFont="1" applyFill="1" applyBorder="1" applyAlignment="1">
      <alignment horizontal="left" vertical="center" wrapText="1"/>
    </xf>
    <xf numFmtId="0" fontId="65" fillId="0" borderId="0" xfId="0" applyFont="1" applyFill="1" applyAlignment="1">
      <alignment vertical="center"/>
    </xf>
    <xf numFmtId="0" fontId="74" fillId="28" borderId="3" xfId="0" applyFont="1" applyFill="1" applyBorder="1" applyAlignment="1">
      <alignment vertical="center" wrapText="1"/>
    </xf>
    <xf numFmtId="0" fontId="74" fillId="28" borderId="0" xfId="0" applyFont="1" applyFill="1" applyBorder="1" applyAlignment="1">
      <alignment horizontal="left" vertical="center" wrapText="1"/>
    </xf>
    <xf numFmtId="0" fontId="74" fillId="28" borderId="0" xfId="0" quotePrefix="1" applyFont="1" applyFill="1" applyBorder="1" applyAlignment="1">
      <alignment horizontal="center"/>
    </xf>
    <xf numFmtId="0" fontId="81" fillId="28" borderId="0" xfId="0" applyFont="1" applyFill="1" applyBorder="1" applyAlignment="1">
      <alignment horizontal="center" vertical="center" wrapText="1"/>
    </xf>
    <xf numFmtId="0" fontId="75" fillId="28" borderId="0" xfId="0" applyFont="1" applyFill="1" applyBorder="1" applyAlignment="1">
      <alignment vertical="center"/>
    </xf>
    <xf numFmtId="0" fontId="65" fillId="28" borderId="0" xfId="0" applyFont="1" applyFill="1" applyBorder="1" applyAlignment="1">
      <alignment horizontal="center" vertical="center"/>
    </xf>
    <xf numFmtId="0" fontId="65" fillId="28" borderId="0" xfId="0" applyFont="1" applyFill="1" applyBorder="1" applyAlignment="1">
      <alignment vertical="center"/>
    </xf>
    <xf numFmtId="0" fontId="65" fillId="28" borderId="0" xfId="0" applyFont="1" applyFill="1" applyAlignment="1">
      <alignment vertical="center"/>
    </xf>
    <xf numFmtId="0" fontId="65" fillId="28" borderId="0" xfId="0" applyFont="1" applyFill="1" applyBorder="1" applyAlignment="1">
      <alignment horizontal="left" vertical="center" wrapText="1"/>
    </xf>
    <xf numFmtId="0" fontId="65" fillId="0" borderId="0" xfId="0" applyFont="1" applyFill="1" applyBorder="1" applyAlignment="1">
      <alignment horizontal="left" vertical="center" wrapText="1"/>
    </xf>
    <xf numFmtId="0" fontId="65" fillId="0" borderId="0" xfId="0" applyFont="1" applyFill="1" applyBorder="1" applyAlignment="1">
      <alignment vertical="center" wrapText="1"/>
    </xf>
    <xf numFmtId="0" fontId="65" fillId="0" borderId="0" xfId="245" applyFont="1" applyFill="1" applyBorder="1" applyAlignment="1">
      <alignment vertical="center"/>
    </xf>
    <xf numFmtId="0" fontId="65" fillId="0" borderId="0" xfId="245" applyFont="1" applyFill="1" applyBorder="1" applyAlignment="1">
      <alignment horizontal="center" vertical="center"/>
    </xf>
    <xf numFmtId="0" fontId="65" fillId="0" borderId="3" xfId="0" applyFont="1" applyFill="1" applyBorder="1" applyAlignment="1">
      <alignment horizontal="center" vertical="center" wrapText="1"/>
    </xf>
    <xf numFmtId="0" fontId="65" fillId="0" borderId="14" xfId="0" applyFont="1" applyFill="1" applyBorder="1" applyAlignment="1">
      <alignment horizontal="center" vertical="center" wrapText="1"/>
    </xf>
    <xf numFmtId="0" fontId="65" fillId="0" borderId="3" xfId="245" applyFont="1" applyFill="1" applyBorder="1" applyAlignment="1">
      <alignment horizontal="center" vertical="center"/>
    </xf>
    <xf numFmtId="0" fontId="80" fillId="28" borderId="3" xfId="245" applyFont="1" applyFill="1" applyBorder="1" applyAlignment="1">
      <alignment horizontal="left" vertical="center" wrapText="1"/>
    </xf>
    <xf numFmtId="0" fontId="65" fillId="28" borderId="3" xfId="245" applyFont="1" applyFill="1" applyBorder="1" applyAlignment="1">
      <alignment horizontal="left" vertical="center" wrapText="1"/>
    </xf>
    <xf numFmtId="0" fontId="65" fillId="28" borderId="3" xfId="0" applyFont="1" applyFill="1" applyBorder="1" applyAlignment="1">
      <alignment horizontal="left" vertical="center" wrapText="1"/>
    </xf>
    <xf numFmtId="0" fontId="65" fillId="28" borderId="0" xfId="245" applyFont="1" applyFill="1" applyBorder="1" applyAlignment="1">
      <alignment horizontal="left" vertical="center" wrapText="1"/>
    </xf>
    <xf numFmtId="0" fontId="80" fillId="0" borderId="0" xfId="245" applyFont="1" applyFill="1" applyBorder="1" applyAlignment="1">
      <alignment vertical="center"/>
    </xf>
    <xf numFmtId="0" fontId="82" fillId="28" borderId="0" xfId="0" applyFont="1" applyFill="1" applyBorder="1" applyAlignment="1">
      <alignment horizontal="center" vertical="center" wrapText="1"/>
    </xf>
    <xf numFmtId="0" fontId="65" fillId="28" borderId="0" xfId="0" quotePrefix="1" applyFont="1" applyFill="1" applyBorder="1" applyAlignment="1">
      <alignment horizontal="center" vertical="center"/>
    </xf>
    <xf numFmtId="0" fontId="65" fillId="28" borderId="0" xfId="245" applyFont="1" applyFill="1" applyBorder="1" applyAlignment="1">
      <alignment vertical="center" wrapText="1"/>
    </xf>
    <xf numFmtId="0" fontId="65" fillId="0" borderId="0" xfId="245" applyFont="1" applyFill="1" applyBorder="1" applyAlignment="1">
      <alignment vertical="center" wrapText="1"/>
    </xf>
    <xf numFmtId="0" fontId="65" fillId="22" borderId="14" xfId="0" applyFont="1" applyFill="1" applyBorder="1" applyAlignment="1">
      <alignment horizontal="center" vertical="center"/>
    </xf>
    <xf numFmtId="0" fontId="65" fillId="22" borderId="3" xfId="0" applyFont="1" applyFill="1" applyBorder="1" applyAlignment="1">
      <alignment horizontal="center" vertical="center"/>
    </xf>
    <xf numFmtId="0" fontId="80" fillId="22" borderId="3" xfId="0" applyFont="1" applyFill="1" applyBorder="1" applyAlignment="1">
      <alignment horizontal="left" vertical="center" wrapText="1"/>
    </xf>
    <xf numFmtId="179" fontId="80" fillId="28" borderId="3" xfId="0" applyNumberFormat="1" applyFont="1" applyFill="1" applyBorder="1" applyAlignment="1">
      <alignment horizontal="center" vertical="center" wrapText="1"/>
    </xf>
    <xf numFmtId="179" fontId="65" fillId="28" borderId="3" xfId="0" applyNumberFormat="1" applyFont="1" applyFill="1" applyBorder="1" applyAlignment="1">
      <alignment horizontal="center" vertical="center" wrapText="1"/>
    </xf>
    <xf numFmtId="0" fontId="65" fillId="0" borderId="3" xfId="0" applyFont="1" applyBorder="1" applyAlignment="1">
      <alignment horizontal="left" vertical="center"/>
    </xf>
    <xf numFmtId="0" fontId="65" fillId="22" borderId="0" xfId="0" applyFont="1" applyFill="1" applyBorder="1" applyAlignment="1">
      <alignment horizontal="left" vertical="center" wrapText="1"/>
    </xf>
    <xf numFmtId="0" fontId="65" fillId="22" borderId="0" xfId="0" applyFont="1" applyFill="1" applyBorder="1" applyAlignment="1">
      <alignment horizontal="center" vertical="center"/>
    </xf>
    <xf numFmtId="170" fontId="65" fillId="22" borderId="0" xfId="0" applyNumberFormat="1" applyFont="1" applyFill="1" applyBorder="1" applyAlignment="1">
      <alignment horizontal="center" vertical="center" wrapText="1"/>
    </xf>
    <xf numFmtId="170" fontId="65" fillId="22" borderId="0" xfId="0" applyNumberFormat="1" applyFont="1" applyFill="1" applyBorder="1" applyAlignment="1">
      <alignment horizontal="right" vertical="center" wrapText="1"/>
    </xf>
    <xf numFmtId="170" fontId="65" fillId="28" borderId="0" xfId="0" applyNumberFormat="1" applyFont="1" applyFill="1" applyBorder="1" applyAlignment="1">
      <alignment vertical="center" wrapText="1"/>
    </xf>
    <xf numFmtId="170" fontId="65" fillId="0" borderId="0" xfId="0" applyNumberFormat="1" applyFont="1" applyFill="1" applyBorder="1" applyAlignment="1">
      <alignment horizontal="center" vertical="center" wrapText="1"/>
    </xf>
    <xf numFmtId="170" fontId="65" fillId="0" borderId="0" xfId="0" applyNumberFormat="1" applyFont="1" applyFill="1" applyBorder="1" applyAlignment="1">
      <alignment horizontal="right" vertical="center" wrapText="1"/>
    </xf>
    <xf numFmtId="0" fontId="84" fillId="0" borderId="0" xfId="0" applyFont="1" applyFill="1" applyAlignment="1">
      <alignment horizontal="center" vertical="center"/>
    </xf>
    <xf numFmtId="0" fontId="75" fillId="28" borderId="0" xfId="0" applyFont="1" applyFill="1" applyBorder="1" applyAlignment="1">
      <alignment horizontal="left" vertical="center" wrapText="1"/>
    </xf>
    <xf numFmtId="0" fontId="75" fillId="28" borderId="0" xfId="0" applyFont="1" applyFill="1" applyBorder="1" applyAlignment="1">
      <alignment horizontal="left" vertical="center" wrapText="1" shrinkToFit="1"/>
    </xf>
    <xf numFmtId="0" fontId="75" fillId="28" borderId="0" xfId="0" applyFont="1" applyFill="1" applyAlignment="1">
      <alignment vertical="center"/>
    </xf>
    <xf numFmtId="0" fontId="84" fillId="28" borderId="0" xfId="0" applyFont="1" applyFill="1" applyAlignment="1">
      <alignment horizontal="center" vertical="center"/>
    </xf>
    <xf numFmtId="0" fontId="65" fillId="28" borderId="0" xfId="0" applyFont="1" applyFill="1" applyAlignment="1">
      <alignment horizontal="center" vertical="center"/>
    </xf>
    <xf numFmtId="0" fontId="65" fillId="28" borderId="0" xfId="0" applyFont="1" applyFill="1" applyAlignment="1">
      <alignment horizontal="right" vertical="center"/>
    </xf>
    <xf numFmtId="0" fontId="75" fillId="28" borderId="0" xfId="0" applyFont="1" applyFill="1" applyBorder="1" applyAlignment="1">
      <alignment horizontal="center" vertical="center"/>
    </xf>
    <xf numFmtId="0" fontId="74" fillId="28" borderId="0" xfId="0" applyFont="1" applyFill="1" applyBorder="1" applyAlignment="1">
      <alignment horizontal="left" vertical="center"/>
    </xf>
    <xf numFmtId="0" fontId="80" fillId="28" borderId="0" xfId="0" applyFont="1" applyFill="1" applyBorder="1" applyAlignment="1">
      <alignment horizontal="left" vertical="center"/>
    </xf>
    <xf numFmtId="0" fontId="75" fillId="28" borderId="13" xfId="0" applyFont="1" applyFill="1" applyBorder="1" applyAlignment="1">
      <alignment vertical="center"/>
    </xf>
    <xf numFmtId="0" fontId="75" fillId="28" borderId="13" xfId="0" applyFont="1" applyFill="1" applyBorder="1" applyAlignment="1">
      <alignment horizontal="center" vertical="center"/>
    </xf>
    <xf numFmtId="3" fontId="75" fillId="28" borderId="3" xfId="0" applyNumberFormat="1" applyFont="1" applyFill="1" applyBorder="1" applyAlignment="1">
      <alignment horizontal="center" vertical="center" wrapText="1" shrinkToFit="1"/>
    </xf>
    <xf numFmtId="0" fontId="75" fillId="28" borderId="3" xfId="0" applyNumberFormat="1" applyFont="1" applyFill="1" applyBorder="1" applyAlignment="1">
      <alignment horizontal="center" vertical="center" wrapText="1" shrinkToFit="1"/>
    </xf>
    <xf numFmtId="0" fontId="75" fillId="28" borderId="3" xfId="0" applyNumberFormat="1" applyFont="1" applyFill="1" applyBorder="1" applyAlignment="1">
      <alignment horizontal="center" vertical="center" wrapText="1" shrinkToFit="1"/>
    </xf>
    <xf numFmtId="0" fontId="75" fillId="28" borderId="0" xfId="0" applyNumberFormat="1" applyFont="1" applyFill="1" applyBorder="1" applyAlignment="1">
      <alignment horizontal="left" vertical="center" wrapText="1" shrinkToFit="1"/>
    </xf>
    <xf numFmtId="0" fontId="74" fillId="28" borderId="0" xfId="0" applyFont="1" applyFill="1" applyBorder="1" applyAlignment="1">
      <alignment horizontal="right" vertical="center"/>
    </xf>
    <xf numFmtId="169" fontId="74" fillId="28" borderId="0" xfId="0" applyNumberFormat="1" applyFont="1" applyFill="1" applyBorder="1" applyAlignment="1">
      <alignment horizontal="right" vertical="center"/>
    </xf>
    <xf numFmtId="0" fontId="86" fillId="28" borderId="0" xfId="0" applyFont="1" applyFill="1" applyAlignment="1">
      <alignment vertical="center"/>
    </xf>
    <xf numFmtId="0" fontId="87" fillId="28" borderId="0" xfId="0" applyFont="1" applyFill="1" applyAlignment="1">
      <alignment vertical="center"/>
    </xf>
    <xf numFmtId="0" fontId="87" fillId="28" borderId="0" xfId="0" applyFont="1" applyFill="1"/>
    <xf numFmtId="0" fontId="87" fillId="28" borderId="0" xfId="0" applyFont="1" applyFill="1" applyAlignment="1">
      <alignment horizontal="center" vertical="center"/>
    </xf>
    <xf numFmtId="0" fontId="75" fillId="28" borderId="3" xfId="0" applyNumberFormat="1" applyFont="1" applyFill="1" applyBorder="1" applyAlignment="1">
      <alignment horizontal="center" vertical="center"/>
    </xf>
    <xf numFmtId="0" fontId="75" fillId="28" borderId="3" xfId="0" applyNumberFormat="1" applyFont="1" applyFill="1" applyBorder="1"/>
    <xf numFmtId="0" fontId="65" fillId="28" borderId="0" xfId="0" applyFont="1" applyFill="1" applyAlignment="1">
      <alignment vertical="center" wrapText="1" shrinkToFit="1"/>
    </xf>
    <xf numFmtId="0" fontId="65" fillId="28" borderId="0" xfId="0" applyFont="1" applyFill="1" applyBorder="1" applyAlignment="1">
      <alignment vertical="center" wrapText="1" shrinkToFit="1"/>
    </xf>
    <xf numFmtId="0" fontId="80" fillId="28" borderId="0" xfId="0" applyFont="1" applyFill="1" applyAlignment="1">
      <alignment horizontal="right" vertical="center"/>
    </xf>
    <xf numFmtId="0" fontId="90" fillId="28" borderId="0" xfId="0" applyFont="1" applyFill="1" applyAlignment="1">
      <alignment vertical="center"/>
    </xf>
    <xf numFmtId="0" fontId="90" fillId="0" borderId="0" xfId="0" applyFont="1" applyFill="1" applyAlignment="1">
      <alignment vertical="center"/>
    </xf>
    <xf numFmtId="0" fontId="74" fillId="28" borderId="0" xfId="0" applyFont="1" applyFill="1" applyBorder="1" applyAlignment="1">
      <alignment horizontal="left"/>
    </xf>
    <xf numFmtId="177" fontId="74" fillId="28" borderId="0" xfId="0" applyNumberFormat="1" applyFont="1" applyFill="1" applyBorder="1" applyAlignment="1">
      <alignment horizontal="center" vertical="center" wrapText="1"/>
    </xf>
    <xf numFmtId="0" fontId="89" fillId="0" borderId="0" xfId="0" applyFont="1"/>
    <xf numFmtId="0" fontId="65" fillId="0" borderId="3" xfId="0" applyFont="1" applyFill="1" applyBorder="1" applyAlignment="1">
      <alignment horizontal="center" vertical="center"/>
    </xf>
    <xf numFmtId="0" fontId="80" fillId="28" borderId="3" xfId="0" applyFont="1" applyFill="1" applyBorder="1" applyAlignment="1">
      <alignment horizontal="left" vertical="center" wrapText="1"/>
    </xf>
    <xf numFmtId="0" fontId="65" fillId="28" borderId="3" xfId="0" quotePrefix="1" applyNumberFormat="1" applyFont="1" applyFill="1" applyBorder="1" applyAlignment="1">
      <alignment horizontal="center" vertical="center"/>
    </xf>
    <xf numFmtId="0" fontId="65" fillId="28" borderId="3" xfId="0" applyNumberFormat="1" applyFont="1" applyFill="1" applyBorder="1" applyAlignment="1">
      <alignment horizontal="center" vertical="center"/>
    </xf>
    <xf numFmtId="0" fontId="92" fillId="28" borderId="0" xfId="0" applyFont="1" applyFill="1" applyBorder="1" applyAlignment="1">
      <alignment horizontal="left" vertical="center" wrapText="1"/>
    </xf>
    <xf numFmtId="0" fontId="92" fillId="28" borderId="0" xfId="0" applyNumberFormat="1" applyFont="1" applyFill="1" applyBorder="1" applyAlignment="1">
      <alignment horizontal="center" vertical="center"/>
    </xf>
    <xf numFmtId="173" fontId="92" fillId="28" borderId="0" xfId="0" applyNumberFormat="1" applyFont="1" applyFill="1" applyBorder="1" applyAlignment="1">
      <alignment horizontal="center" vertical="center" wrapText="1"/>
    </xf>
    <xf numFmtId="169" fontId="92" fillId="28" borderId="0" xfId="206" applyNumberFormat="1" applyFont="1" applyFill="1" applyBorder="1" applyAlignment="1">
      <alignment horizontal="right" vertical="center" wrapText="1"/>
    </xf>
    <xf numFmtId="170" fontId="92" fillId="28" borderId="0" xfId="0" quotePrefix="1" applyNumberFormat="1" applyFont="1" applyFill="1" applyBorder="1" applyAlignment="1">
      <alignment vertical="center" wrapText="1"/>
    </xf>
    <xf numFmtId="0" fontId="89" fillId="28" borderId="0" xfId="0" applyFont="1" applyFill="1"/>
    <xf numFmtId="0" fontId="85" fillId="22" borderId="14" xfId="0" applyFont="1" applyFill="1" applyBorder="1" applyAlignment="1">
      <alignment horizontal="center" vertical="center"/>
    </xf>
    <xf numFmtId="0" fontId="85" fillId="22" borderId="14" xfId="0" applyFont="1" applyFill="1" applyBorder="1" applyAlignment="1">
      <alignment horizontal="center" vertical="center" wrapText="1"/>
    </xf>
    <xf numFmtId="0" fontId="85" fillId="22" borderId="14" xfId="0" applyFont="1" applyFill="1" applyBorder="1" applyAlignment="1">
      <alignment horizontal="center" vertical="center" wrapText="1" shrinkToFit="1"/>
    </xf>
    <xf numFmtId="0" fontId="85" fillId="22" borderId="3" xfId="0" applyFont="1" applyFill="1" applyBorder="1" applyAlignment="1">
      <alignment horizontal="center" vertical="center"/>
    </xf>
    <xf numFmtId="0" fontId="85" fillId="22" borderId="3" xfId="0" applyFont="1" applyFill="1" applyBorder="1" applyAlignment="1">
      <alignment horizontal="center" vertical="center" wrapText="1"/>
    </xf>
    <xf numFmtId="0" fontId="94" fillId="22" borderId="3" xfId="0" applyFont="1" applyFill="1" applyBorder="1" applyAlignment="1">
      <alignment horizontal="left" vertical="center" wrapText="1"/>
    </xf>
    <xf numFmtId="179" fontId="85" fillId="28" borderId="3" xfId="0" applyNumberFormat="1" applyFont="1" applyFill="1" applyBorder="1" applyAlignment="1">
      <alignment horizontal="center" vertical="center" wrapText="1"/>
    </xf>
    <xf numFmtId="0" fontId="95" fillId="22" borderId="3" xfId="0" applyFont="1" applyFill="1" applyBorder="1" applyAlignment="1">
      <alignment horizontal="left" vertical="center" wrapText="1"/>
    </xf>
    <xf numFmtId="0" fontId="95" fillId="22" borderId="3" xfId="0" applyFont="1" applyFill="1" applyBorder="1" applyAlignment="1">
      <alignment horizontal="center" vertical="center" wrapText="1"/>
    </xf>
    <xf numFmtId="179" fontId="95" fillId="28" borderId="3" xfId="0" applyNumberFormat="1" applyFont="1" applyFill="1" applyBorder="1" applyAlignment="1">
      <alignment horizontal="center" vertical="center" wrapText="1"/>
    </xf>
    <xf numFmtId="0" fontId="85" fillId="22" borderId="3" xfId="0" applyFont="1" applyFill="1" applyBorder="1" applyAlignment="1">
      <alignment horizontal="left" vertical="center"/>
    </xf>
    <xf numFmtId="0" fontId="95" fillId="0" borderId="3" xfId="0" applyFont="1" applyBorder="1" applyAlignment="1">
      <alignment horizontal="left" vertical="center" wrapText="1"/>
    </xf>
    <xf numFmtId="0" fontId="95" fillId="22" borderId="3" xfId="0" quotePrefix="1" applyFont="1" applyFill="1" applyBorder="1" applyAlignment="1">
      <alignment horizontal="center" vertical="center"/>
    </xf>
    <xf numFmtId="170" fontId="65" fillId="28" borderId="0" xfId="0" applyNumberFormat="1" applyFont="1" applyFill="1" applyBorder="1" applyAlignment="1">
      <alignment horizontal="center" vertical="center" wrapText="1"/>
    </xf>
    <xf numFmtId="0" fontId="75" fillId="28" borderId="3" xfId="0" applyFont="1" applyFill="1" applyBorder="1" applyAlignment="1">
      <alignment horizontal="left" vertical="center" wrapText="1"/>
    </xf>
    <xf numFmtId="0" fontId="74" fillId="28" borderId="3" xfId="0" applyNumberFormat="1" applyFont="1" applyFill="1" applyBorder="1" applyAlignment="1">
      <alignment horizontal="center" vertical="center" wrapText="1" shrinkToFit="1"/>
    </xf>
    <xf numFmtId="177" fontId="75" fillId="28" borderId="3" xfId="0" applyNumberFormat="1" applyFont="1" applyFill="1" applyBorder="1" applyAlignment="1">
      <alignment horizontal="right" vertical="center" wrapText="1"/>
    </xf>
    <xf numFmtId="177" fontId="74" fillId="28" borderId="3" xfId="0" applyNumberFormat="1" applyFont="1" applyFill="1" applyBorder="1" applyAlignment="1">
      <alignment horizontal="right" vertical="center" wrapText="1"/>
    </xf>
    <xf numFmtId="0" fontId="65" fillId="28" borderId="0" xfId="0" applyFont="1" applyFill="1" applyAlignment="1">
      <alignment horizontal="center" vertical="center"/>
    </xf>
    <xf numFmtId="0" fontId="65" fillId="0" borderId="0" xfId="0" applyFont="1" applyFill="1" applyAlignment="1">
      <alignment vertical="center"/>
    </xf>
    <xf numFmtId="0" fontId="5" fillId="22" borderId="27" xfId="0" applyFont="1" applyFill="1" applyBorder="1" applyAlignment="1">
      <alignment horizontal="left" vertical="center" wrapText="1"/>
    </xf>
    <xf numFmtId="0" fontId="5" fillId="28" borderId="27" xfId="0" applyFont="1" applyFill="1" applyBorder="1" applyAlignment="1">
      <alignment horizontal="left" vertical="center" wrapText="1"/>
    </xf>
    <xf numFmtId="177" fontId="97" fillId="0" borderId="27" xfId="0" applyNumberFormat="1" applyFont="1" applyFill="1" applyBorder="1" applyAlignment="1">
      <alignment horizontal="center" vertical="center" wrapText="1"/>
    </xf>
    <xf numFmtId="0" fontId="85" fillId="28" borderId="0" xfId="0" applyFont="1" applyFill="1" applyAlignment="1">
      <alignment vertical="center"/>
    </xf>
    <xf numFmtId="0" fontId="5" fillId="28" borderId="28" xfId="0" applyFont="1" applyFill="1" applyBorder="1" applyAlignment="1">
      <alignment horizontal="left" vertical="center" wrapText="1"/>
    </xf>
    <xf numFmtId="0" fontId="74" fillId="28" borderId="28" xfId="0" applyNumberFormat="1" applyFont="1" applyFill="1" applyBorder="1" applyAlignment="1">
      <alignment horizontal="center" vertical="center" wrapText="1" shrinkToFit="1"/>
    </xf>
    <xf numFmtId="177" fontId="75" fillId="28" borderId="28" xfId="0" applyNumberFormat="1" applyFont="1" applyFill="1" applyBorder="1" applyAlignment="1">
      <alignment horizontal="center" vertical="center" wrapText="1"/>
    </xf>
    <xf numFmtId="177" fontId="75" fillId="28" borderId="28" xfId="0" applyNumberFormat="1" applyFont="1" applyFill="1" applyBorder="1" applyAlignment="1">
      <alignment horizontal="right" vertical="center" wrapText="1"/>
    </xf>
    <xf numFmtId="0" fontId="5" fillId="28" borderId="32" xfId="0" applyFont="1" applyFill="1" applyBorder="1" applyAlignment="1">
      <alignment horizontal="left" vertical="center" wrapText="1"/>
    </xf>
    <xf numFmtId="0" fontId="83" fillId="0" borderId="32" xfId="0" applyFont="1" applyBorder="1" applyAlignment="1">
      <alignment horizontal="left" vertical="center" wrapText="1"/>
    </xf>
    <xf numFmtId="0" fontId="5" fillId="22" borderId="33" xfId="0" applyFont="1" applyFill="1" applyBorder="1" applyAlignment="1">
      <alignment horizontal="left" vertical="center" wrapText="1"/>
    </xf>
    <xf numFmtId="0" fontId="5" fillId="28" borderId="33" xfId="0" applyFont="1" applyFill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/>
    </xf>
    <xf numFmtId="177" fontId="75" fillId="28" borderId="27" xfId="0" applyNumberFormat="1" applyFont="1" applyFill="1" applyBorder="1" applyAlignment="1">
      <alignment horizontal="center" vertical="center" wrapText="1"/>
    </xf>
    <xf numFmtId="177" fontId="75" fillId="28" borderId="3" xfId="0" applyNumberFormat="1" applyFont="1" applyFill="1" applyBorder="1" applyAlignment="1">
      <alignment horizontal="center" vertical="center" wrapText="1"/>
    </xf>
    <xf numFmtId="177" fontId="74" fillId="28" borderId="3" xfId="0" applyNumberFormat="1" applyFont="1" applyFill="1" applyBorder="1" applyAlignment="1">
      <alignment horizontal="center" vertical="center" wrapText="1"/>
    </xf>
    <xf numFmtId="0" fontId="74" fillId="28" borderId="34" xfId="0" applyNumberFormat="1" applyFont="1" applyFill="1" applyBorder="1" applyAlignment="1">
      <alignment horizontal="center" vertical="center" wrapText="1" shrinkToFit="1"/>
    </xf>
    <xf numFmtId="177" fontId="75" fillId="28" borderId="34" xfId="0" applyNumberFormat="1" applyFont="1" applyFill="1" applyBorder="1" applyAlignment="1">
      <alignment horizontal="center" vertical="center" wrapText="1"/>
    </xf>
    <xf numFmtId="177" fontId="75" fillId="28" borderId="34" xfId="0" applyNumberFormat="1" applyFont="1" applyFill="1" applyBorder="1" applyAlignment="1">
      <alignment horizontal="right" vertical="center" wrapText="1"/>
    </xf>
    <xf numFmtId="177" fontId="65" fillId="0" borderId="0" xfId="0" applyNumberFormat="1" applyFont="1" applyFill="1" applyBorder="1" applyAlignment="1">
      <alignment horizontal="center" vertical="center"/>
    </xf>
    <xf numFmtId="177" fontId="75" fillId="0" borderId="0" xfId="0" applyNumberFormat="1" applyFont="1" applyFill="1" applyBorder="1" applyAlignment="1">
      <alignment horizontal="right" vertical="center"/>
    </xf>
    <xf numFmtId="177" fontId="65" fillId="0" borderId="0" xfId="0" applyNumberFormat="1" applyFont="1" applyFill="1" applyBorder="1" applyAlignment="1">
      <alignment horizontal="center" vertical="center" wrapText="1"/>
    </xf>
    <xf numFmtId="177" fontId="75" fillId="0" borderId="0" xfId="0" applyNumberFormat="1" applyFont="1" applyFill="1" applyBorder="1" applyAlignment="1">
      <alignment horizontal="right" vertical="center" wrapText="1"/>
    </xf>
    <xf numFmtId="177" fontId="75" fillId="0" borderId="3" xfId="0" applyNumberFormat="1" applyFont="1" applyFill="1" applyBorder="1" applyAlignment="1">
      <alignment horizontal="center" vertical="center" wrapText="1"/>
    </xf>
    <xf numFmtId="177" fontId="75" fillId="0" borderId="14" xfId="0" applyNumberFormat="1" applyFont="1" applyFill="1" applyBorder="1" applyAlignment="1">
      <alignment horizontal="center" vertical="center" wrapText="1"/>
    </xf>
    <xf numFmtId="177" fontId="75" fillId="0" borderId="3" xfId="0" applyNumberFormat="1" applyFont="1" applyFill="1" applyBorder="1" applyAlignment="1">
      <alignment horizontal="right" vertical="center"/>
    </xf>
    <xf numFmtId="177" fontId="75" fillId="0" borderId="3" xfId="0" applyNumberFormat="1" applyFont="1" applyFill="1" applyBorder="1" applyAlignment="1">
      <alignment horizontal="center" vertical="center"/>
    </xf>
    <xf numFmtId="177" fontId="74" fillId="0" borderId="3" xfId="0" quotePrefix="1" applyNumberFormat="1" applyFont="1" applyFill="1" applyBorder="1" applyAlignment="1">
      <alignment horizontal="center" vertical="center"/>
    </xf>
    <xf numFmtId="177" fontId="66" fillId="0" borderId="3" xfId="0" applyNumberFormat="1" applyFont="1" applyFill="1" applyBorder="1" applyAlignment="1">
      <alignment horizontal="right" vertical="center" wrapText="1"/>
    </xf>
    <xf numFmtId="177" fontId="66" fillId="0" borderId="3" xfId="0" applyNumberFormat="1" applyFont="1" applyFill="1" applyBorder="1" applyAlignment="1">
      <alignment vertical="center" wrapText="1"/>
    </xf>
    <xf numFmtId="177" fontId="74" fillId="28" borderId="3" xfId="206" applyNumberFormat="1" applyFont="1" applyFill="1" applyBorder="1" applyAlignment="1">
      <alignment horizontal="right" vertical="center" wrapText="1"/>
    </xf>
    <xf numFmtId="177" fontId="66" fillId="0" borderId="3" xfId="0" applyNumberFormat="1" applyFont="1" applyFill="1" applyBorder="1" applyAlignment="1">
      <alignment horizontal="center" vertical="center" wrapText="1"/>
    </xf>
    <xf numFmtId="177" fontId="75" fillId="0" borderId="3" xfId="0" quotePrefix="1" applyNumberFormat="1" applyFont="1" applyFill="1" applyBorder="1" applyAlignment="1">
      <alignment horizontal="center" vertical="center"/>
    </xf>
    <xf numFmtId="177" fontId="70" fillId="0" borderId="3" xfId="0" applyNumberFormat="1" applyFont="1" applyFill="1" applyBorder="1" applyAlignment="1">
      <alignment horizontal="right" vertical="center" wrapText="1"/>
    </xf>
    <xf numFmtId="177" fontId="70" fillId="0" borderId="3" xfId="0" applyNumberFormat="1" applyFont="1" applyFill="1" applyBorder="1" applyAlignment="1">
      <alignment horizontal="center" vertical="center" wrapText="1"/>
    </xf>
    <xf numFmtId="177" fontId="75" fillId="28" borderId="3" xfId="206" applyNumberFormat="1" applyFont="1" applyFill="1" applyBorder="1" applyAlignment="1">
      <alignment horizontal="right" vertical="center" wrapText="1"/>
    </xf>
    <xf numFmtId="177" fontId="70" fillId="0" borderId="3" xfId="0" applyNumberFormat="1" applyFont="1" applyFill="1" applyBorder="1" applyAlignment="1">
      <alignment vertical="center" wrapText="1"/>
    </xf>
    <xf numFmtId="177" fontId="74" fillId="0" borderId="3" xfId="0" applyNumberFormat="1" applyFont="1" applyFill="1" applyBorder="1" applyAlignment="1">
      <alignment horizontal="center" vertical="center" wrapText="1"/>
    </xf>
    <xf numFmtId="177" fontId="74" fillId="28" borderId="3" xfId="0" applyNumberFormat="1" applyFont="1" applyFill="1" applyBorder="1" applyAlignment="1">
      <alignment vertical="center" wrapText="1"/>
    </xf>
    <xf numFmtId="177" fontId="70" fillId="30" borderId="3" xfId="0" applyNumberFormat="1" applyFont="1" applyFill="1" applyBorder="1" applyAlignment="1">
      <alignment horizontal="right" vertical="center" wrapText="1"/>
    </xf>
    <xf numFmtId="177" fontId="74" fillId="0" borderId="3" xfId="0" applyNumberFormat="1" applyFont="1" applyFill="1" applyBorder="1" applyAlignment="1">
      <alignment vertical="center" wrapText="1"/>
    </xf>
    <xf numFmtId="177" fontId="74" fillId="0" borderId="3" xfId="0" applyNumberFormat="1" applyFont="1" applyFill="1" applyBorder="1" applyAlignment="1">
      <alignment horizontal="right" vertical="center" wrapText="1"/>
    </xf>
    <xf numFmtId="177" fontId="75" fillId="0" borderId="3" xfId="0" applyNumberFormat="1" applyFont="1" applyFill="1" applyBorder="1" applyAlignment="1">
      <alignment horizontal="right" vertical="center" wrapText="1"/>
    </xf>
    <xf numFmtId="177" fontId="74" fillId="0" borderId="0" xfId="0" quotePrefix="1" applyNumberFormat="1" applyFont="1" applyFill="1" applyBorder="1" applyAlignment="1">
      <alignment horizontal="center"/>
    </xf>
    <xf numFmtId="177" fontId="74" fillId="0" borderId="0" xfId="0" quotePrefix="1" applyNumberFormat="1" applyFont="1" applyFill="1" applyBorder="1" applyAlignment="1">
      <alignment horizontal="right"/>
    </xf>
    <xf numFmtId="177" fontId="74" fillId="28" borderId="0" xfId="0" quotePrefix="1" applyNumberFormat="1" applyFont="1" applyFill="1" applyBorder="1" applyAlignment="1">
      <alignment horizontal="center"/>
    </xf>
    <xf numFmtId="177" fontId="75" fillId="0" borderId="0" xfId="0" quotePrefix="1" applyNumberFormat="1" applyFont="1" applyFill="1" applyBorder="1" applyAlignment="1">
      <alignment horizontal="center" vertical="center"/>
    </xf>
    <xf numFmtId="177" fontId="75" fillId="0" borderId="0" xfId="0" quotePrefix="1" applyNumberFormat="1" applyFont="1" applyFill="1" applyBorder="1" applyAlignment="1">
      <alignment vertical="center" wrapText="1"/>
    </xf>
    <xf numFmtId="177" fontId="65" fillId="0" borderId="0" xfId="0" applyNumberFormat="1" applyFont="1" applyFill="1" applyBorder="1" applyAlignment="1">
      <alignment vertical="center"/>
    </xf>
    <xf numFmtId="177" fontId="65" fillId="28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177" fontId="5" fillId="22" borderId="14" xfId="0" applyNumberFormat="1" applyFont="1" applyFill="1" applyBorder="1" applyAlignment="1">
      <alignment horizontal="center" vertical="center" wrapText="1"/>
    </xf>
    <xf numFmtId="177" fontId="5" fillId="22" borderId="14" xfId="0" applyNumberFormat="1" applyFont="1" applyFill="1" applyBorder="1" applyAlignment="1">
      <alignment horizontal="center" vertical="center" wrapText="1" shrinkToFit="1"/>
    </xf>
    <xf numFmtId="177" fontId="5" fillId="22" borderId="3" xfId="0" applyNumberFormat="1" applyFont="1" applyFill="1" applyBorder="1" applyAlignment="1">
      <alignment horizontal="center" vertical="center" wrapText="1"/>
    </xf>
    <xf numFmtId="177" fontId="4" fillId="0" borderId="27" xfId="0" applyNumberFormat="1" applyFont="1" applyFill="1" applyBorder="1" applyAlignment="1">
      <alignment horizontal="center" vertical="center" wrapText="1"/>
    </xf>
    <xf numFmtId="177" fontId="78" fillId="28" borderId="3" xfId="0" applyNumberFormat="1" applyFont="1" applyFill="1" applyBorder="1" applyAlignment="1">
      <alignment horizontal="center" vertical="center" wrapText="1"/>
    </xf>
    <xf numFmtId="177" fontId="5" fillId="0" borderId="27" xfId="0" applyNumberFormat="1" applyFont="1" applyFill="1" applyBorder="1" applyAlignment="1">
      <alignment horizontal="center" vertical="center" wrapText="1"/>
    </xf>
    <xf numFmtId="177" fontId="6" fillId="28" borderId="3" xfId="0" applyNumberFormat="1" applyFont="1" applyFill="1" applyBorder="1" applyAlignment="1">
      <alignment horizontal="center" vertical="center" wrapText="1"/>
    </xf>
    <xf numFmtId="177" fontId="5" fillId="30" borderId="27" xfId="0" applyNumberFormat="1" applyFont="1" applyFill="1" applyBorder="1" applyAlignment="1">
      <alignment horizontal="center" vertical="center" wrapText="1"/>
    </xf>
    <xf numFmtId="177" fontId="76" fillId="0" borderId="3" xfId="0" applyNumberFormat="1" applyFont="1" applyFill="1" applyBorder="1" applyAlignment="1">
      <alignment horizontal="center" vertical="center" wrapText="1"/>
    </xf>
    <xf numFmtId="177" fontId="76" fillId="28" borderId="3" xfId="0" applyNumberFormat="1" applyFont="1" applyFill="1" applyBorder="1" applyAlignment="1">
      <alignment horizontal="center" vertical="center" wrapText="1"/>
    </xf>
    <xf numFmtId="177" fontId="5" fillId="30" borderId="33" xfId="0" applyNumberFormat="1" applyFont="1" applyFill="1" applyBorder="1" applyAlignment="1">
      <alignment horizontal="center" vertical="center" wrapText="1"/>
    </xf>
    <xf numFmtId="177" fontId="6" fillId="28" borderId="33" xfId="0" applyNumberFormat="1" applyFont="1" applyFill="1" applyBorder="1" applyAlignment="1">
      <alignment horizontal="center" vertical="center" wrapText="1"/>
    </xf>
    <xf numFmtId="177" fontId="76" fillId="28" borderId="33" xfId="0" applyNumberFormat="1" applyFont="1" applyFill="1" applyBorder="1" applyAlignment="1">
      <alignment horizontal="center" vertical="center" wrapText="1"/>
    </xf>
    <xf numFmtId="177" fontId="4" fillId="30" borderId="27" xfId="0" applyNumberFormat="1" applyFont="1" applyFill="1" applyBorder="1" applyAlignment="1">
      <alignment horizontal="center" vertical="center" wrapText="1"/>
    </xf>
    <xf numFmtId="177" fontId="5" fillId="30" borderId="32" xfId="0" applyNumberFormat="1" applyFont="1" applyFill="1" applyBorder="1" applyAlignment="1">
      <alignment horizontal="center" vertical="center" wrapText="1"/>
    </xf>
    <xf numFmtId="177" fontId="5" fillId="0" borderId="32" xfId="0" applyNumberFormat="1" applyFont="1" applyFill="1" applyBorder="1" applyAlignment="1">
      <alignment horizontal="center" vertical="center" wrapText="1"/>
    </xf>
    <xf numFmtId="177" fontId="6" fillId="28" borderId="32" xfId="0" applyNumberFormat="1" applyFont="1" applyFill="1" applyBorder="1" applyAlignment="1">
      <alignment horizontal="center" vertical="center" wrapText="1"/>
    </xf>
    <xf numFmtId="177" fontId="76" fillId="28" borderId="32" xfId="0" applyNumberFormat="1" applyFont="1" applyFill="1" applyBorder="1" applyAlignment="1">
      <alignment horizontal="center" vertical="center" wrapText="1"/>
    </xf>
    <xf numFmtId="177" fontId="5" fillId="0" borderId="33" xfId="0" applyNumberFormat="1" applyFont="1" applyFill="1" applyBorder="1" applyAlignment="1">
      <alignment horizontal="center" vertical="center" wrapText="1"/>
    </xf>
    <xf numFmtId="177" fontId="5" fillId="22" borderId="0" xfId="0" applyNumberFormat="1" applyFont="1" applyFill="1" applyBorder="1" applyAlignment="1">
      <alignment horizontal="center" vertical="center"/>
    </xf>
    <xf numFmtId="177" fontId="5" fillId="22" borderId="0" xfId="0" applyNumberFormat="1" applyFont="1" applyFill="1" applyBorder="1" applyAlignment="1">
      <alignment horizontal="center" vertical="center" wrapText="1"/>
    </xf>
    <xf numFmtId="177" fontId="5" fillId="22" borderId="0" xfId="0" applyNumberFormat="1" applyFont="1" applyFill="1" applyBorder="1" applyAlignment="1">
      <alignment horizontal="right" vertical="center" wrapText="1"/>
    </xf>
    <xf numFmtId="177" fontId="5" fillId="28" borderId="0" xfId="0" quotePrefix="1" applyNumberFormat="1" applyFont="1" applyFill="1" applyBorder="1" applyAlignment="1">
      <alignment horizontal="center" vertical="center"/>
    </xf>
    <xf numFmtId="177" fontId="5" fillId="28" borderId="0" xfId="0" applyNumberFormat="1" applyFont="1" applyFill="1" applyBorder="1" applyAlignment="1">
      <alignment vertical="center" wrapText="1"/>
    </xf>
    <xf numFmtId="177" fontId="5" fillId="28" borderId="0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right" vertical="center" wrapText="1"/>
    </xf>
    <xf numFmtId="177" fontId="65" fillId="0" borderId="0" xfId="245" applyNumberFormat="1" applyFont="1" applyFill="1" applyBorder="1" applyAlignment="1">
      <alignment horizontal="center" vertical="center"/>
    </xf>
    <xf numFmtId="177" fontId="80" fillId="0" borderId="0" xfId="245" applyNumberFormat="1" applyFont="1" applyFill="1" applyBorder="1" applyAlignment="1">
      <alignment horizontal="right" vertical="center"/>
    </xf>
    <xf numFmtId="177" fontId="65" fillId="0" borderId="3" xfId="0" applyNumberFormat="1" applyFont="1" applyFill="1" applyBorder="1" applyAlignment="1">
      <alignment horizontal="center" vertical="center" wrapText="1"/>
    </xf>
    <xf numFmtId="177" fontId="65" fillId="0" borderId="14" xfId="0" applyNumberFormat="1" applyFont="1" applyFill="1" applyBorder="1" applyAlignment="1">
      <alignment horizontal="center" vertical="center" wrapText="1"/>
    </xf>
    <xf numFmtId="177" fontId="65" fillId="0" borderId="3" xfId="245" applyNumberFormat="1" applyFont="1" applyFill="1" applyBorder="1" applyAlignment="1">
      <alignment horizontal="center" vertical="center" wrapText="1"/>
    </xf>
    <xf numFmtId="177" fontId="65" fillId="0" borderId="3" xfId="245" applyNumberFormat="1" applyFont="1" applyFill="1" applyBorder="1" applyAlignment="1">
      <alignment horizontal="center" vertical="center"/>
    </xf>
    <xf numFmtId="177" fontId="80" fillId="28" borderId="3" xfId="0" applyNumberFormat="1" applyFont="1" applyFill="1" applyBorder="1" applyAlignment="1">
      <alignment horizontal="center" vertical="center"/>
    </xf>
    <xf numFmtId="177" fontId="80" fillId="28" borderId="3" xfId="0" applyNumberFormat="1" applyFont="1" applyFill="1" applyBorder="1" applyAlignment="1">
      <alignment horizontal="center" vertical="center" wrapText="1"/>
    </xf>
    <xf numFmtId="177" fontId="80" fillId="28" borderId="3" xfId="206" applyNumberFormat="1" applyFont="1" applyFill="1" applyBorder="1" applyAlignment="1">
      <alignment horizontal="right" vertical="center" wrapText="1"/>
    </xf>
    <xf numFmtId="177" fontId="65" fillId="28" borderId="3" xfId="0" applyNumberFormat="1" applyFont="1" applyFill="1" applyBorder="1" applyAlignment="1">
      <alignment horizontal="center" vertical="center"/>
    </xf>
    <xf numFmtId="177" fontId="65" fillId="28" borderId="3" xfId="0" applyNumberFormat="1" applyFont="1" applyFill="1" applyBorder="1" applyAlignment="1">
      <alignment horizontal="center" vertical="center" wrapText="1"/>
    </xf>
    <xf numFmtId="177" fontId="65" fillId="28" borderId="3" xfId="206" applyNumberFormat="1" applyFont="1" applyFill="1" applyBorder="1" applyAlignment="1">
      <alignment horizontal="right" vertical="center" wrapText="1"/>
    </xf>
    <xf numFmtId="177" fontId="80" fillId="28" borderId="3" xfId="245" applyNumberFormat="1" applyFont="1" applyFill="1" applyBorder="1" applyAlignment="1">
      <alignment horizontal="center" vertical="center"/>
    </xf>
    <xf numFmtId="177" fontId="65" fillId="28" borderId="3" xfId="245" applyNumberFormat="1" applyFont="1" applyFill="1" applyBorder="1" applyAlignment="1">
      <alignment horizontal="center" vertical="center"/>
    </xf>
    <xf numFmtId="177" fontId="65" fillId="28" borderId="0" xfId="245" applyNumberFormat="1" applyFont="1" applyFill="1" applyBorder="1" applyAlignment="1">
      <alignment horizontal="center" vertical="center"/>
    </xf>
    <xf numFmtId="177" fontId="65" fillId="28" borderId="0" xfId="0" quotePrefix="1" applyNumberFormat="1" applyFont="1" applyFill="1" applyBorder="1" applyAlignment="1">
      <alignment horizontal="center" vertical="center"/>
    </xf>
    <xf numFmtId="177" fontId="65" fillId="28" borderId="0" xfId="0" quotePrefix="1" applyNumberFormat="1" applyFont="1" applyFill="1" applyBorder="1" applyAlignment="1">
      <alignment vertical="center" wrapText="1"/>
    </xf>
    <xf numFmtId="177" fontId="65" fillId="28" borderId="0" xfId="0" applyNumberFormat="1" applyFont="1" applyFill="1" applyBorder="1" applyAlignment="1">
      <alignment vertical="center"/>
    </xf>
    <xf numFmtId="177" fontId="66" fillId="0" borderId="0" xfId="0" applyNumberFormat="1" applyFont="1" applyFill="1" applyBorder="1" applyAlignment="1">
      <alignment horizontal="right" vertical="center"/>
    </xf>
    <xf numFmtId="177" fontId="70" fillId="0" borderId="3" xfId="0" applyNumberFormat="1" applyFont="1" applyFill="1" applyBorder="1" applyAlignment="1">
      <alignment horizontal="center" vertical="center" wrapText="1"/>
    </xf>
    <xf numFmtId="177" fontId="70" fillId="0" borderId="14" xfId="0" applyNumberFormat="1" applyFont="1" applyFill="1" applyBorder="1" applyAlignment="1">
      <alignment horizontal="center" vertical="center" wrapText="1"/>
    </xf>
    <xf numFmtId="177" fontId="70" fillId="0" borderId="3" xfId="0" applyNumberFormat="1" applyFont="1" applyFill="1" applyBorder="1" applyAlignment="1">
      <alignment horizontal="center" vertical="center"/>
    </xf>
    <xf numFmtId="177" fontId="66" fillId="28" borderId="3" xfId="0" applyNumberFormat="1" applyFont="1" applyFill="1" applyBorder="1" applyAlignment="1">
      <alignment horizontal="center" vertical="center" wrapText="1"/>
    </xf>
    <xf numFmtId="177" fontId="66" fillId="28" borderId="3" xfId="206" applyNumberFormat="1" applyFont="1" applyFill="1" applyBorder="1" applyAlignment="1">
      <alignment horizontal="right" vertical="center" wrapText="1"/>
    </xf>
    <xf numFmtId="177" fontId="96" fillId="30" borderId="3" xfId="0" applyNumberFormat="1" applyFont="1" applyFill="1" applyBorder="1" applyAlignment="1">
      <alignment horizontal="center" vertical="center" wrapText="1"/>
    </xf>
    <xf numFmtId="177" fontId="70" fillId="28" borderId="3" xfId="0" applyNumberFormat="1" applyFont="1" applyFill="1" applyBorder="1" applyAlignment="1">
      <alignment horizontal="center" vertical="center" wrapText="1"/>
    </xf>
    <xf numFmtId="177" fontId="70" fillId="28" borderId="3" xfId="206" applyNumberFormat="1" applyFont="1" applyFill="1" applyBorder="1" applyAlignment="1">
      <alignment horizontal="right" vertical="center" wrapText="1"/>
    </xf>
    <xf numFmtId="177" fontId="96" fillId="0" borderId="3" xfId="0" applyNumberFormat="1" applyFont="1" applyFill="1" applyBorder="1" applyAlignment="1">
      <alignment horizontal="center" vertical="center" wrapText="1"/>
    </xf>
    <xf numFmtId="177" fontId="70" fillId="28" borderId="0" xfId="0" applyNumberFormat="1" applyFont="1" applyFill="1" applyBorder="1" applyAlignment="1">
      <alignment vertical="center"/>
    </xf>
    <xf numFmtId="177" fontId="70" fillId="28" borderId="0" xfId="0" applyNumberFormat="1" applyFont="1" applyFill="1" applyAlignment="1">
      <alignment vertical="center"/>
    </xf>
    <xf numFmtId="177" fontId="70" fillId="28" borderId="0" xfId="0" quotePrefix="1" applyNumberFormat="1" applyFont="1" applyFill="1" applyBorder="1" applyAlignment="1">
      <alignment vertical="center" wrapText="1"/>
    </xf>
    <xf numFmtId="177" fontId="5" fillId="28" borderId="0" xfId="0" applyNumberFormat="1" applyFont="1" applyFill="1" applyAlignment="1">
      <alignment vertical="center"/>
    </xf>
    <xf numFmtId="177" fontId="80" fillId="0" borderId="0" xfId="0" applyNumberFormat="1" applyFont="1" applyFill="1" applyBorder="1" applyAlignment="1">
      <alignment horizontal="center" vertical="center" wrapText="1"/>
    </xf>
    <xf numFmtId="177" fontId="65" fillId="22" borderId="14" xfId="0" applyNumberFormat="1" applyFont="1" applyFill="1" applyBorder="1" applyAlignment="1">
      <alignment horizontal="center" vertical="center" wrapText="1"/>
    </xf>
    <xf numFmtId="177" fontId="65" fillId="22" borderId="14" xfId="0" applyNumberFormat="1" applyFont="1" applyFill="1" applyBorder="1" applyAlignment="1">
      <alignment horizontal="center" vertical="center" wrapText="1" shrinkToFit="1"/>
    </xf>
    <xf numFmtId="177" fontId="65" fillId="22" borderId="3" xfId="0" applyNumberFormat="1" applyFont="1" applyFill="1" applyBorder="1" applyAlignment="1">
      <alignment horizontal="center" vertical="center" wrapText="1"/>
    </xf>
    <xf numFmtId="177" fontId="80" fillId="22" borderId="3" xfId="0" applyNumberFormat="1" applyFont="1" applyFill="1" applyBorder="1" applyAlignment="1">
      <alignment horizontal="center" vertical="center" wrapText="1"/>
    </xf>
    <xf numFmtId="177" fontId="83" fillId="28" borderId="3" xfId="0" applyNumberFormat="1" applyFont="1" applyFill="1" applyBorder="1" applyAlignment="1">
      <alignment horizontal="center" vertical="center" wrapText="1"/>
    </xf>
    <xf numFmtId="177" fontId="83" fillId="22" borderId="3" xfId="0" quotePrefix="1" applyNumberFormat="1" applyFont="1" applyFill="1" applyBorder="1" applyAlignment="1">
      <alignment horizontal="center" vertical="center"/>
    </xf>
    <xf numFmtId="177" fontId="4" fillId="0" borderId="27" xfId="0" applyNumberFormat="1" applyFont="1" applyFill="1" applyBorder="1" applyAlignment="1">
      <alignment horizontal="right" vertical="center" wrapText="1"/>
    </xf>
    <xf numFmtId="177" fontId="83" fillId="22" borderId="27" xfId="0" quotePrefix="1" applyNumberFormat="1" applyFont="1" applyFill="1" applyBorder="1" applyAlignment="1">
      <alignment horizontal="center" vertical="center"/>
    </xf>
    <xf numFmtId="177" fontId="5" fillId="0" borderId="27" xfId="0" applyNumberFormat="1" applyFont="1" applyFill="1" applyBorder="1" applyAlignment="1">
      <alignment horizontal="right" vertical="center" wrapText="1"/>
    </xf>
    <xf numFmtId="177" fontId="5" fillId="30" borderId="27" xfId="0" applyNumberFormat="1" applyFont="1" applyFill="1" applyBorder="1" applyAlignment="1">
      <alignment horizontal="right" vertical="center" wrapText="1"/>
    </xf>
    <xf numFmtId="177" fontId="4" fillId="22" borderId="27" xfId="0" applyNumberFormat="1" applyFont="1" applyFill="1" applyBorder="1" applyAlignment="1">
      <alignment horizontal="center" vertical="center" wrapText="1"/>
    </xf>
    <xf numFmtId="177" fontId="4" fillId="30" borderId="27" xfId="0" applyNumberFormat="1" applyFont="1" applyFill="1" applyBorder="1" applyAlignment="1">
      <alignment horizontal="right" vertical="center" wrapText="1"/>
    </xf>
    <xf numFmtId="177" fontId="83" fillId="22" borderId="32" xfId="0" quotePrefix="1" applyNumberFormat="1" applyFont="1" applyFill="1" applyBorder="1" applyAlignment="1">
      <alignment horizontal="center" vertical="center"/>
    </xf>
    <xf numFmtId="177" fontId="5" fillId="0" borderId="32" xfId="0" applyNumberFormat="1" applyFont="1" applyFill="1" applyBorder="1" applyAlignment="1">
      <alignment horizontal="right" vertical="center" wrapText="1"/>
    </xf>
    <xf numFmtId="177" fontId="4" fillId="30" borderId="32" xfId="0" applyNumberFormat="1" applyFont="1" applyFill="1" applyBorder="1" applyAlignment="1">
      <alignment horizontal="right" vertical="center" wrapText="1"/>
    </xf>
    <xf numFmtId="177" fontId="4" fillId="0" borderId="32" xfId="0" applyNumberFormat="1" applyFont="1" applyFill="1" applyBorder="1" applyAlignment="1">
      <alignment horizontal="right" vertical="center" wrapText="1"/>
    </xf>
    <xf numFmtId="177" fontId="65" fillId="28" borderId="32" xfId="0" applyNumberFormat="1" applyFont="1" applyFill="1" applyBorder="1" applyAlignment="1">
      <alignment horizontal="center" vertical="center" wrapText="1"/>
    </xf>
    <xf numFmtId="177" fontId="83" fillId="22" borderId="28" xfId="0" quotePrefix="1" applyNumberFormat="1" applyFont="1" applyFill="1" applyBorder="1" applyAlignment="1">
      <alignment horizontal="center" vertical="center"/>
    </xf>
    <xf numFmtId="177" fontId="5" fillId="0" borderId="28" xfId="0" applyNumberFormat="1" applyFont="1" applyFill="1" applyBorder="1" applyAlignment="1">
      <alignment horizontal="right" vertical="center" wrapText="1"/>
    </xf>
    <xf numFmtId="177" fontId="5" fillId="30" borderId="28" xfId="0" applyNumberFormat="1" applyFont="1" applyFill="1" applyBorder="1" applyAlignment="1">
      <alignment horizontal="right" vertical="center" wrapText="1"/>
    </xf>
    <xf numFmtId="177" fontId="65" fillId="22" borderId="3" xfId="0" quotePrefix="1" applyNumberFormat="1" applyFont="1" applyFill="1" applyBorder="1" applyAlignment="1">
      <alignment horizontal="center" vertical="center"/>
    </xf>
    <xf numFmtId="177" fontId="5" fillId="30" borderId="32" xfId="0" applyNumberFormat="1" applyFont="1" applyFill="1" applyBorder="1" applyAlignment="1">
      <alignment horizontal="right" vertical="center" wrapText="1"/>
    </xf>
    <xf numFmtId="177" fontId="83" fillId="28" borderId="32" xfId="0" applyNumberFormat="1" applyFont="1" applyFill="1" applyBorder="1" applyAlignment="1">
      <alignment horizontal="center" vertical="center" wrapText="1"/>
    </xf>
    <xf numFmtId="177" fontId="65" fillId="22" borderId="0" xfId="0" applyNumberFormat="1" applyFont="1" applyFill="1" applyBorder="1" applyAlignment="1">
      <alignment horizontal="center" vertical="center"/>
    </xf>
    <xf numFmtId="177" fontId="65" fillId="22" borderId="0" xfId="0" applyNumberFormat="1" applyFont="1" applyFill="1" applyBorder="1" applyAlignment="1">
      <alignment horizontal="center" vertical="center" wrapText="1"/>
    </xf>
    <xf numFmtId="177" fontId="65" fillId="22" borderId="0" xfId="0" applyNumberFormat="1" applyFont="1" applyFill="1" applyBorder="1" applyAlignment="1">
      <alignment horizontal="right" vertical="center" wrapText="1"/>
    </xf>
    <xf numFmtId="177" fontId="65" fillId="28" borderId="0" xfId="0" applyNumberFormat="1" applyFont="1" applyFill="1" applyBorder="1" applyAlignment="1">
      <alignment vertical="center" wrapText="1"/>
    </xf>
    <xf numFmtId="177" fontId="65" fillId="0" borderId="0" xfId="0" applyNumberFormat="1" applyFont="1" applyFill="1" applyBorder="1" applyAlignment="1">
      <alignment horizontal="right" vertical="center" wrapText="1"/>
    </xf>
    <xf numFmtId="177" fontId="65" fillId="0" borderId="0" xfId="0" applyNumberFormat="1" applyFont="1" applyFill="1" applyAlignment="1">
      <alignment vertical="center"/>
    </xf>
    <xf numFmtId="177" fontId="74" fillId="0" borderId="0" xfId="0" applyNumberFormat="1" applyFont="1" applyFill="1" applyAlignment="1">
      <alignment horizontal="right" vertical="center"/>
    </xf>
    <xf numFmtId="177" fontId="75" fillId="28" borderId="0" xfId="0" applyNumberFormat="1" applyFont="1" applyFill="1" applyBorder="1" applyAlignment="1">
      <alignment horizontal="left" vertical="center" wrapText="1"/>
    </xf>
    <xf numFmtId="177" fontId="75" fillId="28" borderId="0" xfId="0" applyNumberFormat="1" applyFont="1" applyFill="1" applyBorder="1" applyAlignment="1">
      <alignment horizontal="center" vertical="center" wrapText="1"/>
    </xf>
    <xf numFmtId="177" fontId="75" fillId="28" borderId="0" xfId="0" applyNumberFormat="1" applyFont="1" applyFill="1" applyBorder="1" applyAlignment="1">
      <alignment horizontal="left" vertical="center" wrapText="1" shrinkToFit="1"/>
    </xf>
    <xf numFmtId="177" fontId="75" fillId="28" borderId="0" xfId="0" applyNumberFormat="1" applyFont="1" applyFill="1" applyAlignment="1">
      <alignment vertical="center"/>
    </xf>
    <xf numFmtId="177" fontId="65" fillId="28" borderId="0" xfId="0" applyNumberFormat="1" applyFont="1" applyFill="1" applyAlignment="1">
      <alignment vertical="center"/>
    </xf>
    <xf numFmtId="177" fontId="65" fillId="28" borderId="27" xfId="0" applyNumberFormat="1" applyFont="1" applyFill="1" applyBorder="1" applyAlignment="1">
      <alignment horizontal="center" vertical="center" wrapText="1"/>
    </xf>
    <xf numFmtId="177" fontId="65" fillId="28" borderId="19" xfId="0" applyNumberFormat="1" applyFont="1" applyFill="1" applyBorder="1" applyAlignment="1">
      <alignment horizontal="center" vertical="center" wrapText="1"/>
    </xf>
    <xf numFmtId="177" fontId="65" fillId="28" borderId="27" xfId="0" applyNumberFormat="1" applyFont="1" applyFill="1" applyBorder="1" applyAlignment="1">
      <alignment horizontal="center" vertical="center"/>
    </xf>
    <xf numFmtId="177" fontId="75" fillId="28" borderId="27" xfId="0" applyNumberFormat="1" applyFont="1" applyFill="1" applyBorder="1" applyAlignment="1">
      <alignment horizontal="center" vertical="center"/>
    </xf>
    <xf numFmtId="177" fontId="65" fillId="28" borderId="0" xfId="0" applyNumberFormat="1" applyFont="1" applyFill="1" applyAlignment="1">
      <alignment horizontal="right" vertical="center"/>
    </xf>
    <xf numFmtId="177" fontId="75" fillId="28" borderId="0" xfId="0" applyNumberFormat="1" applyFont="1" applyFill="1" applyBorder="1" applyAlignment="1">
      <alignment horizontal="center" vertical="center"/>
    </xf>
    <xf numFmtId="177" fontId="75" fillId="28" borderId="0" xfId="0" applyNumberFormat="1" applyFont="1" applyFill="1" applyAlignment="1">
      <alignment horizontal="right" vertical="center"/>
    </xf>
    <xf numFmtId="177" fontId="74" fillId="28" borderId="0" xfId="0" applyNumberFormat="1" applyFont="1" applyFill="1" applyBorder="1" applyAlignment="1">
      <alignment horizontal="left" vertical="center"/>
    </xf>
    <xf numFmtId="177" fontId="80" fillId="28" borderId="0" xfId="0" applyNumberFormat="1" applyFont="1" applyFill="1" applyBorder="1" applyAlignment="1">
      <alignment horizontal="left" vertical="center"/>
    </xf>
    <xf numFmtId="177" fontId="75" fillId="28" borderId="13" xfId="0" applyNumberFormat="1" applyFont="1" applyFill="1" applyBorder="1" applyAlignment="1">
      <alignment horizontal="center" vertical="center"/>
    </xf>
    <xf numFmtId="177" fontId="75" fillId="28" borderId="13" xfId="0" applyNumberFormat="1" applyFont="1" applyFill="1" applyBorder="1" applyAlignment="1">
      <alignment vertical="center"/>
    </xf>
    <xf numFmtId="177" fontId="74" fillId="28" borderId="0" xfId="0" applyNumberFormat="1" applyFont="1" applyFill="1" applyBorder="1" applyAlignment="1">
      <alignment horizontal="right" vertical="center"/>
    </xf>
    <xf numFmtId="177" fontId="86" fillId="28" borderId="0" xfId="0" applyNumberFormat="1" applyFont="1" applyFill="1" applyAlignment="1">
      <alignment vertical="center"/>
    </xf>
    <xf numFmtId="177" fontId="87" fillId="28" borderId="0" xfId="0" applyNumberFormat="1" applyFont="1" applyFill="1" applyAlignment="1">
      <alignment vertical="center"/>
    </xf>
    <xf numFmtId="177" fontId="87" fillId="28" borderId="0" xfId="0" applyNumberFormat="1" applyFont="1" applyFill="1"/>
    <xf numFmtId="177" fontId="87" fillId="28" borderId="0" xfId="0" applyNumberFormat="1" applyFont="1" applyFill="1" applyAlignment="1">
      <alignment horizontal="center" vertical="center"/>
    </xf>
    <xf numFmtId="177" fontId="74" fillId="28" borderId="0" xfId="0" applyNumberFormat="1" applyFont="1" applyFill="1" applyBorder="1" applyAlignment="1">
      <alignment horizontal="left" vertical="center" wrapText="1"/>
    </xf>
    <xf numFmtId="177" fontId="65" fillId="28" borderId="0" xfId="0" applyNumberFormat="1" applyFont="1" applyFill="1" applyAlignment="1">
      <alignment horizontal="center" vertical="center"/>
    </xf>
    <xf numFmtId="177" fontId="65" fillId="28" borderId="0" xfId="0" applyNumberFormat="1" applyFont="1" applyFill="1" applyBorder="1" applyAlignment="1">
      <alignment vertical="center" wrapText="1" shrinkToFit="1"/>
    </xf>
    <xf numFmtId="177" fontId="65" fillId="28" borderId="0" xfId="0" applyNumberFormat="1" applyFont="1" applyFill="1" applyAlignment="1">
      <alignment vertical="center" wrapText="1" shrinkToFit="1"/>
    </xf>
    <xf numFmtId="0" fontId="65" fillId="0" borderId="3" xfId="0" applyFont="1" applyFill="1" applyBorder="1" applyAlignment="1">
      <alignment horizontal="center" vertical="center" wrapText="1"/>
    </xf>
    <xf numFmtId="177" fontId="65" fillId="0" borderId="3" xfId="0" applyNumberFormat="1" applyFont="1" applyFill="1" applyBorder="1" applyAlignment="1">
      <alignment horizontal="center" vertical="center" wrapText="1"/>
    </xf>
    <xf numFmtId="0" fontId="5" fillId="22" borderId="35" xfId="0" applyFont="1" applyFill="1" applyBorder="1" applyAlignment="1">
      <alignment horizontal="left" vertical="center" wrapText="1"/>
    </xf>
    <xf numFmtId="177" fontId="5" fillId="30" borderId="35" xfId="0" applyNumberFormat="1" applyFont="1" applyFill="1" applyBorder="1" applyAlignment="1">
      <alignment horizontal="center" vertical="center" wrapText="1"/>
    </xf>
    <xf numFmtId="177" fontId="5" fillId="0" borderId="35" xfId="0" applyNumberFormat="1" applyFont="1" applyFill="1" applyBorder="1" applyAlignment="1">
      <alignment horizontal="center" vertical="center" wrapText="1"/>
    </xf>
    <xf numFmtId="177" fontId="6" fillId="28" borderId="35" xfId="0" applyNumberFormat="1" applyFont="1" applyFill="1" applyBorder="1" applyAlignment="1">
      <alignment horizontal="center" vertical="center" wrapText="1"/>
    </xf>
    <xf numFmtId="177" fontId="76" fillId="28" borderId="35" xfId="0" applyNumberFormat="1" applyFont="1" applyFill="1" applyBorder="1" applyAlignment="1">
      <alignment horizontal="center" vertical="center" wrapText="1"/>
    </xf>
    <xf numFmtId="177" fontId="80" fillId="0" borderId="3" xfId="0" applyNumberFormat="1" applyFont="1" applyFill="1" applyBorder="1" applyAlignment="1">
      <alignment horizontal="center" vertical="center" wrapText="1"/>
    </xf>
    <xf numFmtId="0" fontId="5" fillId="28" borderId="35" xfId="0" applyFont="1" applyFill="1" applyBorder="1" applyAlignment="1">
      <alignment horizontal="left" vertical="center" wrapText="1"/>
    </xf>
    <xf numFmtId="177" fontId="83" fillId="22" borderId="35" xfId="0" quotePrefix="1" applyNumberFormat="1" applyFont="1" applyFill="1" applyBorder="1" applyAlignment="1">
      <alignment horizontal="center" vertical="center"/>
    </xf>
    <xf numFmtId="177" fontId="5" fillId="0" borderId="35" xfId="0" applyNumberFormat="1" applyFont="1" applyFill="1" applyBorder="1" applyAlignment="1">
      <alignment horizontal="right" vertical="center" wrapText="1"/>
    </xf>
    <xf numFmtId="177" fontId="4" fillId="30" borderId="35" xfId="0" applyNumberFormat="1" applyFont="1" applyFill="1" applyBorder="1" applyAlignment="1">
      <alignment horizontal="right" vertical="center" wrapText="1"/>
    </xf>
    <xf numFmtId="177" fontId="4" fillId="0" borderId="35" xfId="0" applyNumberFormat="1" applyFont="1" applyFill="1" applyBorder="1" applyAlignment="1">
      <alignment horizontal="right" vertical="center" wrapText="1"/>
    </xf>
    <xf numFmtId="177" fontId="65" fillId="28" borderId="35" xfId="0" applyNumberFormat="1" applyFont="1" applyFill="1" applyBorder="1" applyAlignment="1">
      <alignment horizontal="center" vertical="center" wrapText="1"/>
    </xf>
    <xf numFmtId="0" fontId="65" fillId="0" borderId="35" xfId="0" applyFont="1" applyBorder="1" applyAlignment="1">
      <alignment horizontal="left" vertical="center"/>
    </xf>
    <xf numFmtId="177" fontId="65" fillId="22" borderId="35" xfId="0" quotePrefix="1" applyNumberFormat="1" applyFont="1" applyFill="1" applyBorder="1" applyAlignment="1">
      <alignment horizontal="center" vertical="center"/>
    </xf>
    <xf numFmtId="177" fontId="5" fillId="30" borderId="35" xfId="0" applyNumberFormat="1" applyFont="1" applyFill="1" applyBorder="1" applyAlignment="1">
      <alignment horizontal="right" vertical="center" wrapText="1"/>
    </xf>
    <xf numFmtId="177" fontId="74" fillId="28" borderId="27" xfId="0" applyNumberFormat="1" applyFont="1" applyFill="1" applyBorder="1" applyAlignment="1">
      <alignment horizontal="center" vertical="center" wrapText="1"/>
    </xf>
    <xf numFmtId="177" fontId="75" fillId="0" borderId="27" xfId="0" applyNumberFormat="1" applyFont="1" applyFill="1" applyBorder="1" applyAlignment="1">
      <alignment horizontal="center" vertical="center"/>
    </xf>
    <xf numFmtId="0" fontId="5" fillId="28" borderId="36" xfId="0" applyFont="1" applyFill="1" applyBorder="1" applyAlignment="1">
      <alignment horizontal="left" vertical="center" wrapText="1"/>
    </xf>
    <xf numFmtId="177" fontId="83" fillId="22" borderId="36" xfId="0" quotePrefix="1" applyNumberFormat="1" applyFont="1" applyFill="1" applyBorder="1" applyAlignment="1">
      <alignment horizontal="center" vertical="center"/>
    </xf>
    <xf numFmtId="177" fontId="5" fillId="30" borderId="36" xfId="0" applyNumberFormat="1" applyFont="1" applyFill="1" applyBorder="1" applyAlignment="1">
      <alignment horizontal="right" vertical="center" wrapText="1"/>
    </xf>
    <xf numFmtId="177" fontId="83" fillId="28" borderId="36" xfId="0" applyNumberFormat="1" applyFont="1" applyFill="1" applyBorder="1" applyAlignment="1">
      <alignment horizontal="center" vertical="center" wrapText="1"/>
    </xf>
    <xf numFmtId="177" fontId="75" fillId="28" borderId="3" xfId="0" applyNumberFormat="1" applyFont="1" applyFill="1" applyBorder="1" applyAlignment="1">
      <alignment horizontal="center" vertical="center" wrapText="1"/>
    </xf>
    <xf numFmtId="177" fontId="74" fillId="28" borderId="3" xfId="0" applyNumberFormat="1" applyFont="1" applyFill="1" applyBorder="1" applyAlignment="1">
      <alignment horizontal="center" vertical="center" wrapText="1"/>
    </xf>
    <xf numFmtId="177" fontId="70" fillId="0" borderId="3" xfId="0" applyNumberFormat="1" applyFont="1" applyFill="1" applyBorder="1" applyAlignment="1">
      <alignment horizontal="center" vertical="center" wrapText="1"/>
    </xf>
    <xf numFmtId="177" fontId="75" fillId="0" borderId="27" xfId="0" applyNumberFormat="1" applyFont="1" applyFill="1" applyBorder="1" applyAlignment="1">
      <alignment horizontal="center" vertical="center" wrapText="1"/>
    </xf>
    <xf numFmtId="0" fontId="5" fillId="28" borderId="37" xfId="0" applyFont="1" applyFill="1" applyBorder="1" applyAlignment="1">
      <alignment horizontal="left" vertical="center" wrapText="1"/>
    </xf>
    <xf numFmtId="177" fontId="65" fillId="22" borderId="37" xfId="0" quotePrefix="1" applyNumberFormat="1" applyFont="1" applyFill="1" applyBorder="1" applyAlignment="1">
      <alignment horizontal="center" vertical="center"/>
    </xf>
    <xf numFmtId="177" fontId="5" fillId="30" borderId="37" xfId="0" applyNumberFormat="1" applyFont="1" applyFill="1" applyBorder="1" applyAlignment="1">
      <alignment horizontal="right" vertical="center" wrapText="1"/>
    </xf>
    <xf numFmtId="177" fontId="65" fillId="28" borderId="37" xfId="0" applyNumberFormat="1" applyFont="1" applyFill="1" applyBorder="1" applyAlignment="1">
      <alignment horizontal="center" vertical="center" wrapText="1"/>
    </xf>
    <xf numFmtId="0" fontId="65" fillId="0" borderId="37" xfId="0" applyFont="1" applyBorder="1" applyAlignment="1">
      <alignment horizontal="left" vertical="center"/>
    </xf>
    <xf numFmtId="177" fontId="5" fillId="0" borderId="37" xfId="0" applyNumberFormat="1" applyFont="1" applyFill="1" applyBorder="1" applyAlignment="1">
      <alignment horizontal="right" vertical="center" wrapText="1"/>
    </xf>
    <xf numFmtId="177" fontId="4" fillId="22" borderId="27" xfId="0" applyNumberFormat="1" applyFont="1" applyFill="1" applyBorder="1" applyAlignment="1">
      <alignment horizontal="right" vertical="center" wrapText="1"/>
    </xf>
    <xf numFmtId="0" fontId="74" fillId="28" borderId="37" xfId="0" applyNumberFormat="1" applyFont="1" applyFill="1" applyBorder="1" applyAlignment="1">
      <alignment horizontal="center" vertical="center" wrapText="1" shrinkToFit="1"/>
    </xf>
    <xf numFmtId="177" fontId="70" fillId="28" borderId="3" xfId="0" applyNumberFormat="1" applyFont="1" applyFill="1" applyBorder="1" applyAlignment="1">
      <alignment horizontal="right" vertical="center" wrapText="1"/>
    </xf>
    <xf numFmtId="177" fontId="65" fillId="28" borderId="3" xfId="0" applyNumberFormat="1" applyFont="1" applyFill="1" applyBorder="1" applyAlignment="1">
      <alignment horizontal="right" vertical="center" wrapText="1"/>
    </xf>
    <xf numFmtId="0" fontId="5" fillId="22" borderId="37" xfId="0" applyFont="1" applyFill="1" applyBorder="1" applyAlignment="1">
      <alignment horizontal="left" vertical="center" wrapText="1"/>
    </xf>
    <xf numFmtId="177" fontId="5" fillId="30" borderId="37" xfId="0" applyNumberFormat="1" applyFont="1" applyFill="1" applyBorder="1" applyAlignment="1">
      <alignment horizontal="center" vertical="center" wrapText="1"/>
    </xf>
    <xf numFmtId="177" fontId="5" fillId="0" borderId="37" xfId="0" applyNumberFormat="1" applyFont="1" applyFill="1" applyBorder="1" applyAlignment="1">
      <alignment horizontal="center" vertical="center" wrapText="1"/>
    </xf>
    <xf numFmtId="177" fontId="6" fillId="28" borderId="37" xfId="0" applyNumberFormat="1" applyFont="1" applyFill="1" applyBorder="1" applyAlignment="1">
      <alignment horizontal="center" vertical="center" wrapText="1"/>
    </xf>
    <xf numFmtId="177" fontId="76" fillId="28" borderId="37" xfId="0" applyNumberFormat="1" applyFont="1" applyFill="1" applyBorder="1" applyAlignment="1">
      <alignment horizontal="center" vertical="center" wrapText="1"/>
    </xf>
    <xf numFmtId="177" fontId="74" fillId="0" borderId="27" xfId="0" applyNumberFormat="1" applyFont="1" applyFill="1" applyBorder="1" applyAlignment="1">
      <alignment horizontal="center" vertical="center" wrapText="1"/>
    </xf>
    <xf numFmtId="177" fontId="75" fillId="28" borderId="3" xfId="0" applyNumberFormat="1" applyFont="1" applyFill="1" applyBorder="1" applyAlignment="1">
      <alignment horizontal="center" vertical="center" wrapText="1"/>
    </xf>
    <xf numFmtId="177" fontId="97" fillId="28" borderId="3" xfId="0" applyNumberFormat="1" applyFont="1" applyFill="1" applyBorder="1" applyAlignment="1">
      <alignment horizontal="center" vertical="center" wrapText="1"/>
    </xf>
    <xf numFmtId="177" fontId="97" fillId="28" borderId="3" xfId="206" applyNumberFormat="1" applyFont="1" applyFill="1" applyBorder="1" applyAlignment="1">
      <alignment horizontal="right" vertical="center" wrapText="1"/>
    </xf>
    <xf numFmtId="177" fontId="98" fillId="28" borderId="3" xfId="0" applyNumberFormat="1" applyFont="1" applyFill="1" applyBorder="1" applyAlignment="1">
      <alignment horizontal="right" vertical="center" wrapText="1"/>
    </xf>
    <xf numFmtId="177" fontId="98" fillId="28" borderId="3" xfId="0" applyNumberFormat="1" applyFont="1" applyFill="1" applyBorder="1" applyAlignment="1">
      <alignment vertical="center" wrapText="1"/>
    </xf>
    <xf numFmtId="177" fontId="72" fillId="28" borderId="3" xfId="206" applyNumberFormat="1" applyFont="1" applyFill="1" applyBorder="1" applyAlignment="1">
      <alignment horizontal="right" vertical="center" wrapText="1"/>
    </xf>
    <xf numFmtId="177" fontId="72" fillId="28" borderId="3" xfId="0" applyNumberFormat="1" applyFont="1" applyFill="1" applyBorder="1" applyAlignment="1">
      <alignment horizontal="center" vertical="center" wrapText="1"/>
    </xf>
    <xf numFmtId="177" fontId="99" fillId="28" borderId="3" xfId="206" applyNumberFormat="1" applyFont="1" applyFill="1" applyBorder="1" applyAlignment="1">
      <alignment horizontal="right" vertical="center" wrapText="1"/>
    </xf>
    <xf numFmtId="177" fontId="67" fillId="0" borderId="3" xfId="0" applyNumberFormat="1" applyFont="1" applyFill="1" applyBorder="1" applyAlignment="1">
      <alignment horizontal="center" vertical="center" wrapText="1"/>
    </xf>
    <xf numFmtId="177" fontId="97" fillId="0" borderId="3" xfId="206" applyNumberFormat="1" applyFont="1" applyFill="1" applyBorder="1" applyAlignment="1">
      <alignment horizontal="right" vertical="center" wrapText="1"/>
    </xf>
    <xf numFmtId="177" fontId="72" fillId="28" borderId="32" xfId="0" applyNumberFormat="1" applyFont="1" applyFill="1" applyBorder="1" applyAlignment="1">
      <alignment horizontal="center" vertical="center" wrapText="1"/>
    </xf>
    <xf numFmtId="177" fontId="72" fillId="28" borderId="35" xfId="0" applyNumberFormat="1" applyFont="1" applyFill="1" applyBorder="1" applyAlignment="1">
      <alignment horizontal="center" vertical="center" wrapText="1"/>
    </xf>
    <xf numFmtId="177" fontId="97" fillId="28" borderId="3" xfId="0" applyNumberFormat="1" applyFont="1" applyFill="1" applyBorder="1" applyAlignment="1">
      <alignment horizontal="right" vertical="center" wrapText="1"/>
    </xf>
    <xf numFmtId="179" fontId="99" fillId="28" borderId="3" xfId="206" applyNumberFormat="1" applyFont="1" applyFill="1" applyBorder="1" applyAlignment="1">
      <alignment horizontal="right" vertical="center" wrapText="1"/>
    </xf>
    <xf numFmtId="179" fontId="72" fillId="28" borderId="3" xfId="206" applyNumberFormat="1" applyFont="1" applyFill="1" applyBorder="1" applyAlignment="1">
      <alignment horizontal="right" vertical="center" wrapText="1"/>
    </xf>
    <xf numFmtId="1" fontId="78" fillId="22" borderId="3" xfId="0" applyNumberFormat="1" applyFont="1" applyFill="1" applyBorder="1" applyAlignment="1">
      <alignment horizontal="center" vertical="center" wrapText="1"/>
    </xf>
    <xf numFmtId="1" fontId="78" fillId="22" borderId="33" xfId="0" applyNumberFormat="1" applyFont="1" applyFill="1" applyBorder="1" applyAlignment="1">
      <alignment horizontal="center" vertical="center" wrapText="1"/>
    </xf>
    <xf numFmtId="1" fontId="6" fillId="22" borderId="3" xfId="0" applyNumberFormat="1" applyFont="1" applyFill="1" applyBorder="1" applyAlignment="1">
      <alignment horizontal="center" vertical="center" wrapText="1"/>
    </xf>
    <xf numFmtId="1" fontId="78" fillId="22" borderId="3" xfId="0" quotePrefix="1" applyNumberFormat="1" applyFont="1" applyFill="1" applyBorder="1" applyAlignment="1">
      <alignment horizontal="center" vertical="center"/>
    </xf>
    <xf numFmtId="1" fontId="78" fillId="22" borderId="27" xfId="0" quotePrefix="1" applyNumberFormat="1" applyFont="1" applyFill="1" applyBorder="1" applyAlignment="1">
      <alignment horizontal="center" vertical="center"/>
    </xf>
    <xf numFmtId="1" fontId="78" fillId="22" borderId="35" xfId="0" quotePrefix="1" applyNumberFormat="1" applyFont="1" applyFill="1" applyBorder="1" applyAlignment="1">
      <alignment horizontal="center" vertical="center"/>
    </xf>
    <xf numFmtId="1" fontId="78" fillId="22" borderId="37" xfId="0" quotePrefix="1" applyNumberFormat="1" applyFont="1" applyFill="1" applyBorder="1" applyAlignment="1">
      <alignment horizontal="center" vertical="center"/>
    </xf>
    <xf numFmtId="1" fontId="78" fillId="22" borderId="33" xfId="0" quotePrefix="1" applyNumberFormat="1" applyFont="1" applyFill="1" applyBorder="1" applyAlignment="1">
      <alignment horizontal="center" vertical="center"/>
    </xf>
    <xf numFmtId="1" fontId="78" fillId="22" borderId="32" xfId="0" quotePrefix="1" applyNumberFormat="1" applyFont="1" applyFill="1" applyBorder="1" applyAlignment="1">
      <alignment horizontal="center" vertical="center"/>
    </xf>
    <xf numFmtId="0" fontId="90" fillId="0" borderId="3" xfId="0" applyFont="1" applyBorder="1" applyAlignment="1">
      <alignment horizontal="left" vertical="center" wrapText="1"/>
    </xf>
    <xf numFmtId="177" fontId="90" fillId="22" borderId="3" xfId="0" quotePrefix="1" applyNumberFormat="1" applyFont="1" applyFill="1" applyBorder="1" applyAlignment="1">
      <alignment horizontal="center" vertical="center"/>
    </xf>
    <xf numFmtId="177" fontId="99" fillId="28" borderId="3" xfId="0" applyNumberFormat="1" applyFont="1" applyFill="1" applyBorder="1" applyAlignment="1">
      <alignment horizontal="center" vertical="center" wrapText="1"/>
    </xf>
    <xf numFmtId="177" fontId="100" fillId="30" borderId="27" xfId="0" applyNumberFormat="1" applyFont="1" applyFill="1" applyBorder="1" applyAlignment="1">
      <alignment horizontal="right" vertical="center" wrapText="1"/>
    </xf>
    <xf numFmtId="177" fontId="90" fillId="28" borderId="3" xfId="0" applyNumberFormat="1" applyFont="1" applyFill="1" applyBorder="1" applyAlignment="1">
      <alignment horizontal="center" vertical="center" wrapText="1"/>
    </xf>
    <xf numFmtId="177" fontId="101" fillId="28" borderId="3" xfId="0" applyNumberFormat="1" applyFont="1" applyFill="1" applyBorder="1" applyAlignment="1">
      <alignment horizontal="center" vertical="center" wrapText="1"/>
    </xf>
    <xf numFmtId="0" fontId="5" fillId="28" borderId="41" xfId="0" applyFont="1" applyFill="1" applyBorder="1" applyAlignment="1">
      <alignment horizontal="left" vertical="center" wrapText="1"/>
    </xf>
    <xf numFmtId="177" fontId="83" fillId="22" borderId="41" xfId="0" quotePrefix="1" applyNumberFormat="1" applyFont="1" applyFill="1" applyBorder="1" applyAlignment="1">
      <alignment horizontal="center" vertical="center"/>
    </xf>
    <xf numFmtId="177" fontId="5" fillId="0" borderId="41" xfId="0" applyNumberFormat="1" applyFont="1" applyFill="1" applyBorder="1" applyAlignment="1">
      <alignment horizontal="right" vertical="center" wrapText="1"/>
    </xf>
    <xf numFmtId="177" fontId="5" fillId="30" borderId="41" xfId="0" applyNumberFormat="1" applyFont="1" applyFill="1" applyBorder="1" applyAlignment="1">
      <alignment horizontal="right" vertical="center" wrapText="1"/>
    </xf>
    <xf numFmtId="177" fontId="65" fillId="28" borderId="41" xfId="0" applyNumberFormat="1" applyFont="1" applyFill="1" applyBorder="1" applyAlignment="1">
      <alignment horizontal="center" vertical="center" wrapText="1"/>
    </xf>
    <xf numFmtId="177" fontId="75" fillId="28" borderId="3" xfId="0" applyNumberFormat="1" applyFont="1" applyFill="1" applyBorder="1" applyAlignment="1">
      <alignment horizontal="center" vertical="center" wrapText="1"/>
    </xf>
    <xf numFmtId="177" fontId="75" fillId="0" borderId="3" xfId="0" applyNumberFormat="1" applyFont="1" applyFill="1" applyBorder="1" applyAlignment="1">
      <alignment horizontal="center" vertical="center" wrapText="1"/>
    </xf>
    <xf numFmtId="177" fontId="70" fillId="0" borderId="3" xfId="0" applyNumberFormat="1" applyFont="1" applyFill="1" applyBorder="1" applyAlignment="1">
      <alignment horizontal="center" vertical="center" wrapText="1"/>
    </xf>
    <xf numFmtId="0" fontId="74" fillId="28" borderId="42" xfId="0" applyNumberFormat="1" applyFont="1" applyFill="1" applyBorder="1" applyAlignment="1">
      <alignment horizontal="center" vertical="center" wrapText="1" shrinkToFit="1"/>
    </xf>
    <xf numFmtId="177" fontId="75" fillId="28" borderId="42" xfId="0" applyNumberFormat="1" applyFont="1" applyFill="1" applyBorder="1" applyAlignment="1">
      <alignment horizontal="center" vertical="center" wrapText="1"/>
    </xf>
    <xf numFmtId="177" fontId="75" fillId="28" borderId="42" xfId="0" applyNumberFormat="1" applyFont="1" applyFill="1" applyBorder="1" applyAlignment="1">
      <alignment horizontal="right" vertical="center" wrapText="1"/>
    </xf>
    <xf numFmtId="177" fontId="97" fillId="28" borderId="42" xfId="0" applyNumberFormat="1" applyFont="1" applyFill="1" applyBorder="1" applyAlignment="1">
      <alignment horizontal="right" vertical="center" wrapText="1"/>
    </xf>
    <xf numFmtId="177" fontId="75" fillId="0" borderId="34" xfId="0" applyNumberFormat="1" applyFont="1" applyFill="1" applyBorder="1" applyAlignment="1">
      <alignment horizontal="center" vertical="center" wrapText="1"/>
    </xf>
    <xf numFmtId="177" fontId="75" fillId="0" borderId="42" xfId="0" applyNumberFormat="1" applyFont="1" applyFill="1" applyBorder="1" applyAlignment="1">
      <alignment horizontal="center" vertical="center" wrapText="1"/>
    </xf>
    <xf numFmtId="0" fontId="79" fillId="0" borderId="0" xfId="0" applyFont="1" applyFill="1" applyBorder="1" applyAlignment="1">
      <alignment horizontal="center" vertical="center"/>
    </xf>
    <xf numFmtId="177" fontId="79" fillId="0" borderId="0" xfId="0" applyNumberFormat="1" applyFont="1" applyFill="1" applyBorder="1" applyAlignment="1">
      <alignment horizontal="center" vertical="center"/>
    </xf>
    <xf numFmtId="177" fontId="65" fillId="0" borderId="0" xfId="0" applyNumberFormat="1" applyFont="1" applyFill="1" applyBorder="1" applyAlignment="1">
      <alignment horizontal="left" vertical="center"/>
    </xf>
    <xf numFmtId="177" fontId="65" fillId="28" borderId="0" xfId="0" applyNumberFormat="1" applyFont="1" applyFill="1" applyAlignment="1">
      <alignment horizontal="center" vertical="center"/>
    </xf>
    <xf numFmtId="177" fontId="75" fillId="0" borderId="0" xfId="0" applyNumberFormat="1" applyFont="1" applyFill="1" applyBorder="1" applyAlignment="1">
      <alignment horizontal="left" vertical="center" wrapText="1"/>
    </xf>
    <xf numFmtId="177" fontId="81" fillId="0" borderId="0" xfId="0" applyNumberFormat="1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horizontal="center" vertical="center" wrapText="1"/>
    </xf>
    <xf numFmtId="177" fontId="75" fillId="0" borderId="3" xfId="0" applyNumberFormat="1" applyFont="1" applyFill="1" applyBorder="1" applyAlignment="1">
      <alignment horizontal="center" vertical="center" wrapText="1"/>
    </xf>
    <xf numFmtId="0" fontId="75" fillId="0" borderId="3" xfId="0" applyFont="1" applyFill="1" applyBorder="1" applyAlignment="1">
      <alignment horizontal="center" vertical="center"/>
    </xf>
    <xf numFmtId="0" fontId="74" fillId="28" borderId="3" xfId="0" applyFont="1" applyFill="1" applyBorder="1" applyAlignment="1">
      <alignment horizontal="left" vertical="center" wrapText="1"/>
    </xf>
    <xf numFmtId="177" fontId="5" fillId="28" borderId="0" xfId="0" applyNumberFormat="1" applyFont="1" applyFill="1" applyAlignment="1">
      <alignment horizontal="center" vertical="center"/>
    </xf>
    <xf numFmtId="177" fontId="7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77" fontId="5" fillId="28" borderId="0" xfId="0" applyNumberFormat="1" applyFont="1" applyFill="1" applyBorder="1" applyAlignment="1">
      <alignment horizontal="center" vertical="center" wrapText="1"/>
    </xf>
    <xf numFmtId="177" fontId="5" fillId="28" borderId="0" xfId="0" applyNumberFormat="1" applyFont="1" applyFill="1" applyBorder="1" applyAlignment="1">
      <alignment horizontal="center" vertical="center"/>
    </xf>
    <xf numFmtId="0" fontId="68" fillId="0" borderId="0" xfId="245" applyFont="1" applyFill="1" applyBorder="1" applyAlignment="1">
      <alignment horizontal="center" vertical="center"/>
    </xf>
    <xf numFmtId="177" fontId="65" fillId="28" borderId="0" xfId="0" applyNumberFormat="1" applyFont="1" applyFill="1" applyBorder="1" applyAlignment="1">
      <alignment horizontal="center" vertical="center"/>
    </xf>
    <xf numFmtId="0" fontId="80" fillId="28" borderId="3" xfId="245" applyFont="1" applyFill="1" applyBorder="1" applyAlignment="1">
      <alignment horizontal="center" vertical="center" wrapText="1"/>
    </xf>
    <xf numFmtId="177" fontId="65" fillId="28" borderId="0" xfId="0" applyNumberFormat="1" applyFont="1" applyFill="1" applyBorder="1" applyAlignment="1">
      <alignment horizontal="left" vertical="center" wrapText="1"/>
    </xf>
    <xf numFmtId="177" fontId="82" fillId="0" borderId="0" xfId="0" applyNumberFormat="1" applyFont="1" applyFill="1" applyBorder="1" applyAlignment="1">
      <alignment horizontal="center" vertical="center"/>
    </xf>
    <xf numFmtId="0" fontId="65" fillId="0" borderId="13" xfId="245" applyFont="1" applyFill="1" applyBorder="1" applyAlignment="1">
      <alignment horizontal="right" vertical="center"/>
    </xf>
    <xf numFmtId="0" fontId="65" fillId="0" borderId="3" xfId="245" applyFont="1" applyFill="1" applyBorder="1" applyAlignment="1">
      <alignment horizontal="center" vertical="center"/>
    </xf>
    <xf numFmtId="177" fontId="65" fillId="0" borderId="3" xfId="245" applyNumberFormat="1" applyFont="1" applyFill="1" applyBorder="1" applyAlignment="1">
      <alignment horizontal="center" vertical="center" wrapText="1"/>
    </xf>
    <xf numFmtId="177" fontId="65" fillId="0" borderId="3" xfId="0" applyNumberFormat="1" applyFont="1" applyFill="1" applyBorder="1" applyAlignment="1">
      <alignment horizontal="center" vertical="center" wrapText="1"/>
    </xf>
    <xf numFmtId="177" fontId="65" fillId="0" borderId="3" xfId="245" applyNumberFormat="1" applyFont="1" applyFill="1" applyBorder="1" applyAlignment="1">
      <alignment horizontal="center" vertical="center"/>
    </xf>
    <xf numFmtId="0" fontId="70" fillId="29" borderId="0" xfId="0" applyFont="1" applyFill="1" applyBorder="1" applyAlignment="1">
      <alignment horizontal="center" vertical="center"/>
    </xf>
    <xf numFmtId="0" fontId="5" fillId="28" borderId="0" xfId="0" applyFont="1" applyFill="1" applyAlignment="1">
      <alignment horizontal="center" vertical="center"/>
    </xf>
    <xf numFmtId="0" fontId="4" fillId="22" borderId="15" xfId="0" applyFont="1" applyFill="1" applyBorder="1" applyAlignment="1">
      <alignment horizontal="center" vertical="center"/>
    </xf>
    <xf numFmtId="0" fontId="4" fillId="22" borderId="17" xfId="0" applyFont="1" applyFill="1" applyBorder="1" applyAlignment="1">
      <alignment horizontal="center" vertical="center"/>
    </xf>
    <xf numFmtId="0" fontId="4" fillId="22" borderId="16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70" fillId="0" borderId="14" xfId="0" applyFont="1" applyFill="1" applyBorder="1" applyAlignment="1">
      <alignment horizontal="center" vertical="center"/>
    </xf>
    <xf numFmtId="0" fontId="70" fillId="0" borderId="19" xfId="0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 vertical="center"/>
    </xf>
    <xf numFmtId="0" fontId="70" fillId="0" borderId="3" xfId="0" applyFont="1" applyFill="1" applyBorder="1" applyAlignment="1">
      <alignment horizontal="center" vertical="center" wrapText="1"/>
    </xf>
    <xf numFmtId="0" fontId="70" fillId="0" borderId="13" xfId="0" applyFont="1" applyFill="1" applyBorder="1" applyAlignment="1">
      <alignment horizontal="right" vertical="center"/>
    </xf>
    <xf numFmtId="177" fontId="70" fillId="0" borderId="3" xfId="0" applyNumberFormat="1" applyFont="1" applyFill="1" applyBorder="1" applyAlignment="1">
      <alignment horizontal="center" vertical="center" wrapText="1"/>
    </xf>
    <xf numFmtId="177" fontId="70" fillId="0" borderId="3" xfId="245" applyNumberFormat="1" applyFont="1" applyFill="1" applyBorder="1" applyAlignment="1">
      <alignment horizontal="center" vertical="center"/>
    </xf>
    <xf numFmtId="177" fontId="70" fillId="28" borderId="0" xfId="0" applyNumberFormat="1" applyFont="1" applyFill="1" applyBorder="1" applyAlignment="1">
      <alignment horizontal="center" vertical="center" wrapText="1"/>
    </xf>
    <xf numFmtId="177" fontId="70" fillId="0" borderId="0" xfId="0" applyNumberFormat="1" applyFont="1" applyFill="1" applyBorder="1" applyAlignment="1">
      <alignment horizontal="center" vertical="center"/>
    </xf>
    <xf numFmtId="177" fontId="65" fillId="28" borderId="0" xfId="0" applyNumberFormat="1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horizontal="center" vertical="center" wrapText="1"/>
    </xf>
    <xf numFmtId="177" fontId="75" fillId="0" borderId="15" xfId="206" applyNumberFormat="1" applyFont="1" applyFill="1" applyBorder="1" applyAlignment="1">
      <alignment horizontal="right" vertical="center" wrapText="1"/>
    </xf>
    <xf numFmtId="177" fontId="75" fillId="0" borderId="16" xfId="206" applyNumberFormat="1" applyFont="1" applyFill="1" applyBorder="1" applyAlignment="1">
      <alignment horizontal="right" vertical="center" wrapText="1"/>
    </xf>
    <xf numFmtId="177" fontId="75" fillId="28" borderId="15" xfId="0" applyNumberFormat="1" applyFont="1" applyFill="1" applyBorder="1" applyAlignment="1">
      <alignment horizontal="center" vertical="center" wrapText="1"/>
    </xf>
    <xf numFmtId="177" fontId="75" fillId="28" borderId="17" xfId="0" applyNumberFormat="1" applyFont="1" applyFill="1" applyBorder="1" applyAlignment="1">
      <alignment horizontal="center" vertical="center" wrapText="1"/>
    </xf>
    <xf numFmtId="177" fontId="75" fillId="28" borderId="16" xfId="0" applyNumberFormat="1" applyFont="1" applyFill="1" applyBorder="1" applyAlignment="1">
      <alignment horizontal="center" vertical="center" wrapText="1"/>
    </xf>
    <xf numFmtId="177" fontId="74" fillId="0" borderId="15" xfId="206" applyNumberFormat="1" applyFont="1" applyFill="1" applyBorder="1" applyAlignment="1">
      <alignment horizontal="right" vertical="center" wrapText="1"/>
    </xf>
    <xf numFmtId="177" fontId="74" fillId="0" borderId="16" xfId="206" applyNumberFormat="1" applyFont="1" applyFill="1" applyBorder="1" applyAlignment="1">
      <alignment horizontal="right" vertical="center" wrapText="1"/>
    </xf>
    <xf numFmtId="177" fontId="75" fillId="0" borderId="15" xfId="0" applyNumberFormat="1" applyFont="1" applyFill="1" applyBorder="1" applyAlignment="1">
      <alignment horizontal="center" vertical="center" wrapText="1"/>
    </xf>
    <xf numFmtId="177" fontId="75" fillId="0" borderId="17" xfId="0" applyNumberFormat="1" applyFont="1" applyFill="1" applyBorder="1" applyAlignment="1">
      <alignment horizontal="center" vertical="center" wrapText="1"/>
    </xf>
    <xf numFmtId="177" fontId="75" fillId="0" borderId="16" xfId="0" applyNumberFormat="1" applyFont="1" applyFill="1" applyBorder="1" applyAlignment="1">
      <alignment horizontal="center" vertical="center" wrapText="1"/>
    </xf>
    <xf numFmtId="177" fontId="74" fillId="28" borderId="15" xfId="0" applyNumberFormat="1" applyFont="1" applyFill="1" applyBorder="1" applyAlignment="1">
      <alignment horizontal="right" vertical="center" wrapText="1"/>
    </xf>
    <xf numFmtId="177" fontId="74" fillId="28" borderId="17" xfId="0" applyNumberFormat="1" applyFont="1" applyFill="1" applyBorder="1" applyAlignment="1">
      <alignment horizontal="right" vertical="center" wrapText="1"/>
    </xf>
    <xf numFmtId="177" fontId="74" fillId="28" borderId="16" xfId="0" applyNumberFormat="1" applyFont="1" applyFill="1" applyBorder="1" applyAlignment="1">
      <alignment horizontal="right" vertical="center" wrapText="1"/>
    </xf>
    <xf numFmtId="177" fontId="74" fillId="0" borderId="15" xfId="0" applyNumberFormat="1" applyFont="1" applyFill="1" applyBorder="1" applyAlignment="1">
      <alignment horizontal="right" vertical="center" wrapText="1"/>
    </xf>
    <xf numFmtId="177" fontId="74" fillId="0" borderId="17" xfId="0" applyNumberFormat="1" applyFont="1" applyFill="1" applyBorder="1" applyAlignment="1">
      <alignment horizontal="right" vertical="center" wrapText="1"/>
    </xf>
    <xf numFmtId="177" fontId="74" fillId="0" borderId="16" xfId="0" applyNumberFormat="1" applyFont="1" applyFill="1" applyBorder="1" applyAlignment="1">
      <alignment horizontal="right" vertical="center" wrapText="1"/>
    </xf>
    <xf numFmtId="0" fontId="75" fillId="0" borderId="27" xfId="0" applyFont="1" applyFill="1" applyBorder="1" applyAlignment="1">
      <alignment horizontal="center" vertical="center" wrapText="1"/>
    </xf>
    <xf numFmtId="177" fontId="75" fillId="28" borderId="15" xfId="206" applyNumberFormat="1" applyFont="1" applyFill="1" applyBorder="1" applyAlignment="1">
      <alignment horizontal="right" vertical="center" wrapText="1"/>
    </xf>
    <xf numFmtId="177" fontId="75" fillId="28" borderId="16" xfId="206" applyNumberFormat="1" applyFont="1" applyFill="1" applyBorder="1" applyAlignment="1">
      <alignment horizontal="right" vertical="center" wrapText="1"/>
    </xf>
    <xf numFmtId="177" fontId="75" fillId="28" borderId="27" xfId="0" applyNumberFormat="1" applyFont="1" applyFill="1" applyBorder="1" applyAlignment="1">
      <alignment horizontal="center" vertical="center" wrapText="1"/>
    </xf>
    <xf numFmtId="0" fontId="74" fillId="0" borderId="0" xfId="0" applyFont="1" applyFill="1" applyAlignment="1">
      <alignment horizontal="center" vertical="center"/>
    </xf>
    <xf numFmtId="0" fontId="74" fillId="0" borderId="0" xfId="0" applyFont="1" applyFill="1" applyAlignment="1">
      <alignment horizontal="center" vertical="center" wrapText="1"/>
    </xf>
    <xf numFmtId="0" fontId="74" fillId="0" borderId="0" xfId="0" applyFont="1" applyFill="1" applyBorder="1" applyAlignment="1">
      <alignment horizontal="center" vertical="center"/>
    </xf>
    <xf numFmtId="0" fontId="75" fillId="0" borderId="0" xfId="0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vertical="center"/>
    </xf>
    <xf numFmtId="0" fontId="65" fillId="0" borderId="0" xfId="0" applyFont="1" applyFill="1" applyAlignment="1">
      <alignment vertical="center"/>
    </xf>
    <xf numFmtId="177" fontId="74" fillId="0" borderId="15" xfId="0" applyNumberFormat="1" applyFont="1" applyFill="1" applyBorder="1" applyAlignment="1">
      <alignment horizontal="center" vertical="center" wrapText="1"/>
    </xf>
    <xf numFmtId="177" fontId="74" fillId="0" borderId="17" xfId="0" applyNumberFormat="1" applyFont="1" applyFill="1" applyBorder="1" applyAlignment="1">
      <alignment horizontal="center" vertical="center" wrapText="1"/>
    </xf>
    <xf numFmtId="177" fontId="74" fillId="0" borderId="16" xfId="0" applyNumberFormat="1" applyFont="1" applyFill="1" applyBorder="1" applyAlignment="1">
      <alignment horizontal="center" vertical="center" wrapText="1"/>
    </xf>
    <xf numFmtId="177" fontId="74" fillId="28" borderId="15" xfId="206" applyNumberFormat="1" applyFont="1" applyFill="1" applyBorder="1" applyAlignment="1">
      <alignment horizontal="right" vertical="center" wrapText="1"/>
    </xf>
    <xf numFmtId="177" fontId="74" fillId="28" borderId="16" xfId="206" applyNumberFormat="1" applyFont="1" applyFill="1" applyBorder="1" applyAlignment="1">
      <alignment horizontal="right" vertical="center" wrapText="1"/>
    </xf>
    <xf numFmtId="177" fontId="74" fillId="28" borderId="15" xfId="0" applyNumberFormat="1" applyFont="1" applyFill="1" applyBorder="1" applyAlignment="1">
      <alignment horizontal="center" vertical="center" wrapText="1"/>
    </xf>
    <xf numFmtId="177" fontId="74" fillId="28" borderId="17" xfId="0" applyNumberFormat="1" applyFont="1" applyFill="1" applyBorder="1" applyAlignment="1">
      <alignment horizontal="center" vertical="center" wrapText="1"/>
    </xf>
    <xf numFmtId="177" fontId="74" fillId="28" borderId="16" xfId="0" applyNumberFormat="1" applyFont="1" applyFill="1" applyBorder="1" applyAlignment="1">
      <alignment horizontal="center" vertical="center" wrapText="1"/>
    </xf>
    <xf numFmtId="0" fontId="75" fillId="28" borderId="27" xfId="0" applyFont="1" applyFill="1" applyBorder="1" applyAlignment="1">
      <alignment horizontal="left" vertical="center" wrapText="1"/>
    </xf>
    <xf numFmtId="0" fontId="74" fillId="28" borderId="27" xfId="0" applyFont="1" applyFill="1" applyBorder="1" applyAlignment="1">
      <alignment horizontal="left" vertical="center" wrapText="1"/>
    </xf>
    <xf numFmtId="0" fontId="75" fillId="28" borderId="0" xfId="0" applyFont="1" applyFill="1" applyBorder="1" applyAlignment="1">
      <alignment horizontal="justify" vertical="center" wrapText="1" shrinkToFit="1"/>
    </xf>
    <xf numFmtId="0" fontId="68" fillId="28" borderId="0" xfId="0" applyFont="1" applyFill="1" applyBorder="1" applyAlignment="1">
      <alignment vertical="center"/>
    </xf>
    <xf numFmtId="0" fontId="75" fillId="28" borderId="20" xfId="0" applyFont="1" applyFill="1" applyBorder="1" applyAlignment="1">
      <alignment horizontal="center" vertical="center" wrapText="1"/>
    </xf>
    <xf numFmtId="0" fontId="75" fillId="28" borderId="18" xfId="0" applyFont="1" applyFill="1" applyBorder="1" applyAlignment="1">
      <alignment horizontal="center" vertical="center" wrapText="1"/>
    </xf>
    <xf numFmtId="0" fontId="75" fillId="28" borderId="21" xfId="0" applyFont="1" applyFill="1" applyBorder="1" applyAlignment="1">
      <alignment horizontal="center" vertical="center" wrapText="1"/>
    </xf>
    <xf numFmtId="0" fontId="75" fillId="28" borderId="22" xfId="0" applyFont="1" applyFill="1" applyBorder="1" applyAlignment="1">
      <alignment horizontal="center" vertical="center" wrapText="1"/>
    </xf>
    <xf numFmtId="0" fontId="75" fillId="28" borderId="13" xfId="0" applyFont="1" applyFill="1" applyBorder="1" applyAlignment="1">
      <alignment horizontal="center" vertical="center" wrapText="1"/>
    </xf>
    <xf numFmtId="0" fontId="75" fillId="28" borderId="23" xfId="0" applyFont="1" applyFill="1" applyBorder="1" applyAlignment="1">
      <alignment horizontal="center" vertical="center" wrapText="1"/>
    </xf>
    <xf numFmtId="177" fontId="89" fillId="28" borderId="0" xfId="0" applyNumberFormat="1" applyFont="1" applyFill="1" applyAlignment="1">
      <alignment horizontal="center" vertical="center"/>
    </xf>
    <xf numFmtId="0" fontId="65" fillId="28" borderId="15" xfId="0" applyFont="1" applyFill="1" applyBorder="1" applyAlignment="1">
      <alignment horizontal="center" vertical="center" wrapText="1"/>
    </xf>
    <xf numFmtId="0" fontId="65" fillId="28" borderId="17" xfId="0" applyFont="1" applyFill="1" applyBorder="1" applyAlignment="1">
      <alignment horizontal="center" vertical="center" wrapText="1"/>
    </xf>
    <xf numFmtId="0" fontId="65" fillId="28" borderId="16" xfId="0" applyFont="1" applyFill="1" applyBorder="1" applyAlignment="1">
      <alignment horizontal="center" vertical="center" wrapText="1"/>
    </xf>
    <xf numFmtId="0" fontId="74" fillId="28" borderId="15" xfId="0" applyFont="1" applyFill="1" applyBorder="1" applyAlignment="1">
      <alignment horizontal="left" vertical="center"/>
    </xf>
    <xf numFmtId="0" fontId="74" fillId="28" borderId="17" xfId="0" applyFont="1" applyFill="1" applyBorder="1" applyAlignment="1">
      <alignment horizontal="left" vertical="center"/>
    </xf>
    <xf numFmtId="0" fontId="74" fillId="28" borderId="16" xfId="0" applyFont="1" applyFill="1" applyBorder="1" applyAlignment="1">
      <alignment horizontal="left" vertical="center"/>
    </xf>
    <xf numFmtId="177" fontId="65" fillId="28" borderId="15" xfId="0" applyNumberFormat="1" applyFont="1" applyFill="1" applyBorder="1" applyAlignment="1">
      <alignment horizontal="center" vertical="center" wrapText="1"/>
    </xf>
    <xf numFmtId="177" fontId="65" fillId="28" borderId="17" xfId="0" applyNumberFormat="1" applyFont="1" applyFill="1" applyBorder="1" applyAlignment="1">
      <alignment horizontal="center" vertical="center" wrapText="1"/>
    </xf>
    <xf numFmtId="177" fontId="65" fillId="28" borderId="16" xfId="0" applyNumberFormat="1" applyFont="1" applyFill="1" applyBorder="1" applyAlignment="1">
      <alignment horizontal="center" vertical="center" wrapText="1"/>
    </xf>
    <xf numFmtId="177" fontId="65" fillId="28" borderId="27" xfId="0" applyNumberFormat="1" applyFont="1" applyFill="1" applyBorder="1" applyAlignment="1">
      <alignment horizontal="center" vertical="center" wrapText="1"/>
    </xf>
    <xf numFmtId="0" fontId="65" fillId="28" borderId="15" xfId="0" applyFont="1" applyFill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177" fontId="75" fillId="28" borderId="3" xfId="0" applyNumberFormat="1" applyFont="1" applyFill="1" applyBorder="1" applyAlignment="1">
      <alignment horizontal="center" vertical="center" wrapText="1"/>
    </xf>
    <xf numFmtId="0" fontId="65" fillId="28" borderId="0" xfId="0" applyFont="1" applyFill="1" applyAlignment="1">
      <alignment horizontal="center" vertical="center"/>
    </xf>
    <xf numFmtId="177" fontId="74" fillId="28" borderId="0" xfId="0" applyNumberFormat="1" applyFont="1" applyFill="1" applyBorder="1" applyAlignment="1">
      <alignment horizontal="center" vertical="center"/>
    </xf>
    <xf numFmtId="177" fontId="75" fillId="28" borderId="3" xfId="0" applyNumberFormat="1" applyFont="1" applyFill="1" applyBorder="1" applyAlignment="1">
      <alignment horizontal="left" vertical="center" wrapText="1"/>
    </xf>
    <xf numFmtId="177" fontId="74" fillId="28" borderId="3" xfId="0" applyNumberFormat="1" applyFont="1" applyFill="1" applyBorder="1" applyAlignment="1">
      <alignment horizontal="center" vertical="center" wrapText="1"/>
    </xf>
    <xf numFmtId="0" fontId="81" fillId="28" borderId="0" xfId="0" applyFont="1" applyFill="1" applyBorder="1" applyAlignment="1">
      <alignment horizontal="center" vertical="center"/>
    </xf>
    <xf numFmtId="177" fontId="75" fillId="0" borderId="0" xfId="0" applyNumberFormat="1" applyFont="1" applyFill="1" applyBorder="1" applyAlignment="1">
      <alignment horizontal="center" vertical="center"/>
    </xf>
    <xf numFmtId="177" fontId="74" fillId="28" borderId="3" xfId="0" applyNumberFormat="1" applyFont="1" applyFill="1" applyBorder="1" applyAlignment="1">
      <alignment horizontal="left" vertical="center" wrapText="1"/>
    </xf>
    <xf numFmtId="0" fontId="74" fillId="28" borderId="15" xfId="0" applyFont="1" applyFill="1" applyBorder="1" applyAlignment="1">
      <alignment horizontal="left"/>
    </xf>
    <xf numFmtId="0" fontId="74" fillId="28" borderId="17" xfId="0" applyFont="1" applyFill="1" applyBorder="1" applyAlignment="1">
      <alignment horizontal="left"/>
    </xf>
    <xf numFmtId="0" fontId="74" fillId="28" borderId="16" xfId="0" applyFont="1" applyFill="1" applyBorder="1" applyAlignment="1">
      <alignment horizontal="left"/>
    </xf>
    <xf numFmtId="0" fontId="75" fillId="28" borderId="15" xfId="0" applyNumberFormat="1" applyFont="1" applyFill="1" applyBorder="1" applyAlignment="1">
      <alignment horizontal="center"/>
    </xf>
    <xf numFmtId="0" fontId="75" fillId="28" borderId="16" xfId="0" applyNumberFormat="1" applyFont="1" applyFill="1" applyBorder="1" applyAlignment="1">
      <alignment horizontal="center"/>
    </xf>
    <xf numFmtId="0" fontId="75" fillId="28" borderId="3" xfId="0" applyFont="1" applyFill="1" applyBorder="1" applyAlignment="1">
      <alignment horizontal="center" vertical="center"/>
    </xf>
    <xf numFmtId="0" fontId="75" fillId="28" borderId="3" xfId="0" applyFont="1" applyFill="1" applyBorder="1" applyAlignment="1">
      <alignment horizontal="center" vertical="center" wrapText="1"/>
    </xf>
    <xf numFmtId="0" fontId="74" fillId="28" borderId="15" xfId="0" applyNumberFormat="1" applyFont="1" applyFill="1" applyBorder="1" applyAlignment="1">
      <alignment horizontal="left" vertical="center" wrapText="1" shrinkToFit="1"/>
    </xf>
    <xf numFmtId="0" fontId="74" fillId="28" borderId="17" xfId="0" applyNumberFormat="1" applyFont="1" applyFill="1" applyBorder="1" applyAlignment="1">
      <alignment horizontal="left" vertical="center" wrapText="1" shrinkToFit="1"/>
    </xf>
    <xf numFmtId="0" fontId="74" fillId="28" borderId="16" xfId="0" applyNumberFormat="1" applyFont="1" applyFill="1" applyBorder="1" applyAlignment="1">
      <alignment horizontal="left" vertical="center" wrapText="1" shrinkToFit="1"/>
    </xf>
    <xf numFmtId="0" fontId="75" fillId="28" borderId="15" xfId="0" applyNumberFormat="1" applyFont="1" applyFill="1" applyBorder="1" applyAlignment="1">
      <alignment horizontal="left" vertical="center" wrapText="1" shrinkToFit="1"/>
    </xf>
    <xf numFmtId="0" fontId="75" fillId="28" borderId="17" xfId="0" applyNumberFormat="1" applyFont="1" applyFill="1" applyBorder="1" applyAlignment="1">
      <alignment horizontal="left" vertical="center" wrapText="1" shrinkToFit="1"/>
    </xf>
    <xf numFmtId="0" fontId="75" fillId="28" borderId="16" xfId="0" applyNumberFormat="1" applyFont="1" applyFill="1" applyBorder="1" applyAlignment="1">
      <alignment horizontal="left" vertical="center" wrapText="1" shrinkToFit="1"/>
    </xf>
    <xf numFmtId="0" fontId="75" fillId="28" borderId="3" xfId="0" applyNumberFormat="1" applyFont="1" applyFill="1" applyBorder="1" applyAlignment="1">
      <alignment horizontal="left" vertical="center" wrapText="1" shrinkToFit="1"/>
    </xf>
    <xf numFmtId="0" fontId="0" fillId="0" borderId="17" xfId="0" applyBorder="1" applyAlignment="1">
      <alignment horizontal="left" vertical="center" wrapText="1" shrinkToFit="1"/>
    </xf>
    <xf numFmtId="0" fontId="0" fillId="0" borderId="16" xfId="0" applyBorder="1" applyAlignment="1">
      <alignment horizontal="left" vertical="center" wrapText="1" shrinkToFit="1"/>
    </xf>
    <xf numFmtId="0" fontId="75" fillId="28" borderId="24" xfId="0" applyFont="1" applyFill="1" applyBorder="1" applyAlignment="1">
      <alignment horizontal="center" vertical="center" wrapText="1"/>
    </xf>
    <xf numFmtId="0" fontId="75" fillId="28" borderId="25" xfId="0" applyFont="1" applyFill="1" applyBorder="1" applyAlignment="1">
      <alignment horizontal="center" vertical="center" wrapText="1"/>
    </xf>
    <xf numFmtId="177" fontId="75" fillId="28" borderId="13" xfId="0" applyNumberFormat="1" applyFont="1" applyFill="1" applyBorder="1" applyAlignment="1">
      <alignment horizontal="right" vertical="center"/>
    </xf>
    <xf numFmtId="177" fontId="75" fillId="28" borderId="14" xfId="0" applyNumberFormat="1" applyFont="1" applyFill="1" applyBorder="1" applyAlignment="1">
      <alignment horizontal="center" vertical="center" wrapText="1"/>
    </xf>
    <xf numFmtId="177" fontId="75" fillId="28" borderId="19" xfId="0" applyNumberFormat="1" applyFont="1" applyFill="1" applyBorder="1" applyAlignment="1">
      <alignment horizontal="center" vertical="center" wrapText="1"/>
    </xf>
    <xf numFmtId="0" fontId="75" fillId="28" borderId="15" xfId="0" applyFont="1" applyFill="1" applyBorder="1" applyAlignment="1">
      <alignment horizontal="center" vertical="center" wrapText="1"/>
    </xf>
    <xf numFmtId="0" fontId="75" fillId="28" borderId="16" xfId="0" applyFont="1" applyFill="1" applyBorder="1" applyAlignment="1">
      <alignment horizontal="center" vertical="center" wrapText="1"/>
    </xf>
    <xf numFmtId="177" fontId="75" fillId="28" borderId="3" xfId="0" applyNumberFormat="1" applyFont="1" applyFill="1" applyBorder="1" applyAlignment="1">
      <alignment horizontal="center" vertical="center"/>
    </xf>
    <xf numFmtId="0" fontId="75" fillId="28" borderId="29" xfId="0" applyNumberFormat="1" applyFont="1" applyFill="1" applyBorder="1" applyAlignment="1">
      <alignment horizontal="left" vertical="center" wrapText="1" shrinkToFit="1"/>
    </xf>
    <xf numFmtId="0" fontId="0" fillId="0" borderId="30" xfId="0" applyBorder="1" applyAlignment="1">
      <alignment horizontal="left" vertical="center" wrapText="1" shrinkToFit="1"/>
    </xf>
    <xf numFmtId="0" fontId="0" fillId="0" borderId="31" xfId="0" applyBorder="1" applyAlignment="1">
      <alignment horizontal="left" vertical="center" wrapText="1" shrinkToFit="1"/>
    </xf>
    <xf numFmtId="3" fontId="75" fillId="28" borderId="3" xfId="0" applyNumberFormat="1" applyFont="1" applyFill="1" applyBorder="1" applyAlignment="1">
      <alignment horizontal="center" vertical="center" wrapText="1" shrinkToFit="1"/>
    </xf>
    <xf numFmtId="0" fontId="75" fillId="28" borderId="20" xfId="0" applyFont="1" applyFill="1" applyBorder="1" applyAlignment="1">
      <alignment horizontal="center" vertical="center" wrapText="1" shrinkToFit="1"/>
    </xf>
    <xf numFmtId="0" fontId="75" fillId="28" borderId="18" xfId="0" applyFont="1" applyFill="1" applyBorder="1" applyAlignment="1">
      <alignment horizontal="center" vertical="center" wrapText="1" shrinkToFit="1"/>
    </xf>
    <xf numFmtId="0" fontId="75" fillId="28" borderId="21" xfId="0" applyFont="1" applyFill="1" applyBorder="1" applyAlignment="1">
      <alignment horizontal="center" vertical="center" wrapText="1" shrinkToFit="1"/>
    </xf>
    <xf numFmtId="0" fontId="75" fillId="28" borderId="24" xfId="0" applyFont="1" applyFill="1" applyBorder="1" applyAlignment="1">
      <alignment horizontal="center" vertical="center" wrapText="1" shrinkToFit="1"/>
    </xf>
    <xf numFmtId="0" fontId="75" fillId="28" borderId="0" xfId="0" applyFont="1" applyFill="1" applyBorder="1" applyAlignment="1">
      <alignment horizontal="center" vertical="center" wrapText="1" shrinkToFit="1"/>
    </xf>
    <xf numFmtId="0" fontId="75" fillId="28" borderId="25" xfId="0" applyFont="1" applyFill="1" applyBorder="1" applyAlignment="1">
      <alignment horizontal="center" vertical="center" wrapText="1" shrinkToFit="1"/>
    </xf>
    <xf numFmtId="0" fontId="75" fillId="28" borderId="22" xfId="0" applyFont="1" applyFill="1" applyBorder="1" applyAlignment="1">
      <alignment horizontal="center" vertical="center" wrapText="1" shrinkToFit="1"/>
    </xf>
    <xf numFmtId="0" fontId="75" fillId="28" borderId="13" xfId="0" applyFont="1" applyFill="1" applyBorder="1" applyAlignment="1">
      <alignment horizontal="center" vertical="center" wrapText="1" shrinkToFit="1"/>
    </xf>
    <xf numFmtId="0" fontId="75" fillId="28" borderId="23" xfId="0" applyFont="1" applyFill="1" applyBorder="1" applyAlignment="1">
      <alignment horizontal="center" vertical="center" wrapText="1" shrinkToFit="1"/>
    </xf>
    <xf numFmtId="0" fontId="74" fillId="28" borderId="15" xfId="0" applyNumberFormat="1" applyFont="1" applyFill="1" applyBorder="1" applyAlignment="1">
      <alignment vertical="center" wrapText="1" shrinkToFit="1"/>
    </xf>
    <xf numFmtId="0" fontId="74" fillId="28" borderId="17" xfId="0" applyNumberFormat="1" applyFont="1" applyFill="1" applyBorder="1" applyAlignment="1">
      <alignment vertical="center" wrapText="1" shrinkToFit="1"/>
    </xf>
    <xf numFmtId="0" fontId="74" fillId="28" borderId="16" xfId="0" applyNumberFormat="1" applyFont="1" applyFill="1" applyBorder="1" applyAlignment="1">
      <alignment vertical="center" wrapText="1" shrinkToFit="1"/>
    </xf>
    <xf numFmtId="0" fontId="75" fillId="28" borderId="38" xfId="0" applyNumberFormat="1" applyFont="1" applyFill="1" applyBorder="1" applyAlignment="1">
      <alignment horizontal="left" vertical="center" wrapText="1" shrinkToFit="1"/>
    </xf>
    <xf numFmtId="0" fontId="75" fillId="28" borderId="39" xfId="0" applyNumberFormat="1" applyFont="1" applyFill="1" applyBorder="1" applyAlignment="1">
      <alignment horizontal="left" vertical="center" wrapText="1" shrinkToFit="1"/>
    </xf>
    <xf numFmtId="0" fontId="75" fillId="28" borderId="40" xfId="0" applyNumberFormat="1" applyFont="1" applyFill="1" applyBorder="1" applyAlignment="1">
      <alignment horizontal="left" vertical="center" wrapText="1" shrinkToFit="1"/>
    </xf>
    <xf numFmtId="0" fontId="88" fillId="28" borderId="0" xfId="0" applyFont="1" applyFill="1" applyAlignment="1">
      <alignment vertical="center" wrapText="1"/>
    </xf>
    <xf numFmtId="0" fontId="89" fillId="28" borderId="0" xfId="0" applyFont="1" applyFill="1" applyAlignment="1">
      <alignment vertical="center" wrapText="1"/>
    </xf>
    <xf numFmtId="177" fontId="75" fillId="28" borderId="0" xfId="0" applyNumberFormat="1" applyFont="1" applyFill="1" applyAlignment="1">
      <alignment horizontal="right" vertical="center"/>
    </xf>
    <xf numFmtId="0" fontId="75" fillId="28" borderId="14" xfId="0" applyFont="1" applyFill="1" applyBorder="1" applyAlignment="1">
      <alignment horizontal="center" vertical="center" wrapText="1" shrinkToFit="1"/>
    </xf>
    <xf numFmtId="0" fontId="75" fillId="28" borderId="26" xfId="0" applyFont="1" applyFill="1" applyBorder="1" applyAlignment="1">
      <alignment horizontal="center" vertical="center" wrapText="1" shrinkToFit="1"/>
    </xf>
    <xf numFmtId="0" fontId="75" fillId="28" borderId="19" xfId="0" applyFont="1" applyFill="1" applyBorder="1" applyAlignment="1">
      <alignment horizontal="center" vertical="center" wrapText="1" shrinkToFit="1"/>
    </xf>
    <xf numFmtId="0" fontId="75" fillId="28" borderId="3" xfId="0" applyNumberFormat="1" applyFont="1" applyFill="1" applyBorder="1" applyAlignment="1">
      <alignment horizontal="center" vertical="center" wrapText="1"/>
    </xf>
    <xf numFmtId="0" fontId="74" fillId="0" borderId="15" xfId="0" applyFont="1" applyFill="1" applyBorder="1" applyAlignment="1">
      <alignment horizontal="center" vertical="center"/>
    </xf>
    <xf numFmtId="0" fontId="91" fillId="0" borderId="17" xfId="0" applyFont="1" applyBorder="1" applyAlignment="1">
      <alignment horizontal="center" vertical="center"/>
    </xf>
    <xf numFmtId="0" fontId="91" fillId="0" borderId="16" xfId="0" applyFont="1" applyBorder="1" applyAlignment="1">
      <alignment horizontal="center" vertical="center"/>
    </xf>
    <xf numFmtId="0" fontId="74" fillId="28" borderId="15" xfId="0" applyFont="1" applyFill="1" applyBorder="1" applyAlignment="1">
      <alignment horizontal="center" vertical="center" wrapText="1"/>
    </xf>
    <xf numFmtId="0" fontId="91" fillId="28" borderId="17" xfId="0" applyFont="1" applyFill="1" applyBorder="1" applyAlignment="1">
      <alignment horizontal="center" vertical="center"/>
    </xf>
    <xf numFmtId="0" fontId="91" fillId="28" borderId="16" xfId="0" applyFont="1" applyFill="1" applyBorder="1" applyAlignment="1">
      <alignment horizontal="center" vertical="center"/>
    </xf>
    <xf numFmtId="0" fontId="65" fillId="28" borderId="0" xfId="0" applyFont="1" applyFill="1" applyBorder="1" applyAlignment="1">
      <alignment horizontal="center" vertical="center"/>
    </xf>
    <xf numFmtId="170" fontId="92" fillId="28" borderId="0" xfId="0" applyNumberFormat="1" applyFont="1" applyFill="1" applyBorder="1" applyAlignment="1">
      <alignment horizontal="center" vertical="center" wrapText="1"/>
    </xf>
    <xf numFmtId="0" fontId="93" fillId="0" borderId="0" xfId="0" applyFont="1" applyFill="1" applyBorder="1" applyAlignment="1">
      <alignment horizontal="center" vertical="center"/>
    </xf>
    <xf numFmtId="0" fontId="92" fillId="0" borderId="0" xfId="0" applyFont="1" applyFill="1" applyBorder="1" applyAlignment="1">
      <alignment horizontal="center" vertical="center"/>
    </xf>
    <xf numFmtId="0" fontId="93" fillId="28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4" fillId="0" borderId="0" xfId="0" applyFont="1" applyAlignment="1">
      <alignment horizontal="center" vertical="center"/>
    </xf>
    <xf numFmtId="0" fontId="65" fillId="0" borderId="13" xfId="0" applyFont="1" applyFill="1" applyBorder="1" applyAlignment="1">
      <alignment horizontal="right" vertical="center"/>
    </xf>
    <xf numFmtId="0" fontId="65" fillId="0" borderId="14" xfId="0" applyFont="1" applyFill="1" applyBorder="1" applyAlignment="1">
      <alignment horizontal="center" vertical="center"/>
    </xf>
    <xf numFmtId="0" fontId="65" fillId="0" borderId="19" xfId="0" applyFont="1" applyFill="1" applyBorder="1" applyAlignment="1">
      <alignment horizontal="center" vertical="center"/>
    </xf>
    <xf numFmtId="0" fontId="65" fillId="0" borderId="3" xfId="0" applyFont="1" applyFill="1" applyBorder="1" applyAlignment="1">
      <alignment horizontal="center" vertical="center" wrapText="1"/>
    </xf>
    <xf numFmtId="0" fontId="75" fillId="29" borderId="0" xfId="0" applyFont="1" applyFill="1" applyBorder="1" applyAlignment="1">
      <alignment horizontal="center" vertical="center"/>
    </xf>
    <xf numFmtId="0" fontId="80" fillId="0" borderId="0" xfId="0" applyFont="1" applyFill="1" applyBorder="1" applyAlignment="1">
      <alignment horizontal="center" vertical="center" wrapText="1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te" xfId="182"/>
    <cellStyle name="Number-Cells" xfId="183"/>
    <cellStyle name="Number-Cells-Column2" xfId="184"/>
    <cellStyle name="Number-Cells-Column5" xfId="185"/>
    <cellStyle name="Output" xfId="186"/>
    <cellStyle name="Row-Header" xfId="187"/>
    <cellStyle name="Row-Header 2" xfId="188"/>
    <cellStyle name="Title" xfId="189"/>
    <cellStyle name="Total" xfId="190"/>
    <cellStyle name="Warning Text" xfId="191"/>
    <cellStyle name="Акцент1 2" xfId="192"/>
    <cellStyle name="Акцент1 3" xfId="193"/>
    <cellStyle name="Акцент2 2" xfId="194"/>
    <cellStyle name="Акцент2 3" xfId="195"/>
    <cellStyle name="Акцент3 2" xfId="196"/>
    <cellStyle name="Акцент3 3" xfId="197"/>
    <cellStyle name="Акцент4 2" xfId="198"/>
    <cellStyle name="Акцент4 3" xfId="199"/>
    <cellStyle name="Акцент5 2" xfId="200"/>
    <cellStyle name="Акцент5 3" xfId="201"/>
    <cellStyle name="Акцент6 2" xfId="202"/>
    <cellStyle name="Акцент6 3" xfId="203"/>
    <cellStyle name="Ввод  2" xfId="204"/>
    <cellStyle name="Ввод  3" xfId="205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" xfId="206" builtinId="5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2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34" Type="http://schemas.openxmlformats.org/officeDocument/2006/relationships/externalLink" Target="externalLinks/externalLink24.xml"/><Relationship Id="rId42" Type="http://schemas.openxmlformats.org/officeDocument/2006/relationships/externalLink" Target="externalLinks/externalLink3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23.xml"/><Relationship Id="rId38" Type="http://schemas.openxmlformats.org/officeDocument/2006/relationships/externalLink" Target="externalLinks/externalLink2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3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externalLink" Target="externalLinks/externalLink22.xml"/><Relationship Id="rId37" Type="http://schemas.openxmlformats.org/officeDocument/2006/relationships/externalLink" Target="externalLinks/externalLink27.xml"/><Relationship Id="rId40" Type="http://schemas.openxmlformats.org/officeDocument/2006/relationships/externalLink" Target="externalLinks/externalLink30.xml"/><Relationship Id="rId45" Type="http://schemas.openxmlformats.org/officeDocument/2006/relationships/externalLink" Target="externalLinks/externalLink3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externalLink" Target="externalLinks/externalLink2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externalLink" Target="externalLinks/externalLink21.xml"/><Relationship Id="rId44" Type="http://schemas.openxmlformats.org/officeDocument/2006/relationships/externalLink" Target="externalLinks/externalLink3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Relationship Id="rId43" Type="http://schemas.openxmlformats.org/officeDocument/2006/relationships/externalLink" Target="externalLinks/externalLink3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МТР Газ України"/>
      <sheetName val="Ener 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3"/>
  </sheetPr>
  <dimension ref="A2:I327"/>
  <sheetViews>
    <sheetView view="pageBreakPreview" topLeftCell="A91" zoomScale="50" zoomScaleNormal="50" zoomScaleSheetLayoutView="50" workbookViewId="0">
      <selection activeCell="A101" sqref="A101:H101"/>
    </sheetView>
  </sheetViews>
  <sheetFormatPr defaultRowHeight="20.25"/>
  <cols>
    <col min="1" max="1" width="98.5703125" style="69" customWidth="1"/>
    <col min="2" max="2" width="14.85546875" style="202" customWidth="1"/>
    <col min="3" max="3" width="22.42578125" style="203" customWidth="1"/>
    <col min="4" max="7" width="22.42578125" style="202" customWidth="1"/>
    <col min="8" max="8" width="19.85546875" style="202" customWidth="1"/>
    <col min="9" max="9" width="40.140625" style="70" customWidth="1"/>
    <col min="10" max="16384" width="9.140625" style="69"/>
  </cols>
  <sheetData>
    <row r="2" spans="1:9" ht="39.75" customHeight="1">
      <c r="A2" s="437" t="s">
        <v>91</v>
      </c>
      <c r="B2" s="437"/>
      <c r="C2" s="437"/>
      <c r="D2" s="437"/>
      <c r="E2" s="437"/>
      <c r="F2" s="437"/>
      <c r="G2" s="437"/>
      <c r="H2" s="437"/>
      <c r="I2" s="437"/>
    </row>
    <row r="3" spans="1:9" ht="39.75" customHeight="1">
      <c r="A3" s="437" t="s">
        <v>235</v>
      </c>
      <c r="B3" s="437"/>
      <c r="C3" s="437"/>
      <c r="D3" s="437"/>
      <c r="E3" s="437"/>
      <c r="F3" s="437"/>
      <c r="G3" s="437"/>
      <c r="H3" s="437"/>
      <c r="I3" s="437"/>
    </row>
    <row r="4" spans="1:9" ht="51.75" customHeight="1">
      <c r="C4" s="438" t="s">
        <v>323</v>
      </c>
      <c r="D4" s="438"/>
      <c r="E4" s="438"/>
    </row>
    <row r="5" spans="1:9" ht="29.25" customHeight="1">
      <c r="I5" s="71" t="s">
        <v>177</v>
      </c>
    </row>
    <row r="6" spans="1:9" ht="37.5" customHeight="1">
      <c r="A6" s="443" t="s">
        <v>54</v>
      </c>
      <c r="B6" s="443"/>
      <c r="C6" s="443"/>
      <c r="D6" s="443"/>
      <c r="E6" s="443"/>
      <c r="F6" s="443"/>
      <c r="G6" s="443"/>
      <c r="H6" s="443"/>
      <c r="I6" s="443"/>
    </row>
    <row r="7" spans="1:9" ht="22.5" customHeight="1">
      <c r="A7" s="72"/>
      <c r="B7" s="204"/>
      <c r="C7" s="205"/>
      <c r="D7" s="204"/>
      <c r="E7" s="204"/>
      <c r="F7" s="204"/>
      <c r="G7" s="204"/>
      <c r="H7" s="204" t="s">
        <v>169</v>
      </c>
      <c r="I7" s="73"/>
    </row>
    <row r="8" spans="1:9" ht="55.5" customHeight="1">
      <c r="A8" s="445" t="s">
        <v>105</v>
      </c>
      <c r="B8" s="444" t="s">
        <v>7</v>
      </c>
      <c r="C8" s="444" t="s">
        <v>143</v>
      </c>
      <c r="D8" s="444"/>
      <c r="E8" s="445" t="s">
        <v>347</v>
      </c>
      <c r="F8" s="445"/>
      <c r="G8" s="445"/>
      <c r="H8" s="445"/>
      <c r="I8" s="445"/>
    </row>
    <row r="9" spans="1:9" ht="108" customHeight="1">
      <c r="A9" s="445"/>
      <c r="B9" s="444"/>
      <c r="C9" s="206" t="s">
        <v>321</v>
      </c>
      <c r="D9" s="206" t="s">
        <v>322</v>
      </c>
      <c r="E9" s="206" t="s">
        <v>98</v>
      </c>
      <c r="F9" s="206" t="s">
        <v>94</v>
      </c>
      <c r="G9" s="207" t="s">
        <v>101</v>
      </c>
      <c r="H9" s="207" t="s">
        <v>188</v>
      </c>
      <c r="I9" s="74" t="s">
        <v>100</v>
      </c>
    </row>
    <row r="10" spans="1:9" ht="42.75" customHeight="1">
      <c r="A10" s="75">
        <v>1</v>
      </c>
      <c r="B10" s="206">
        <v>2</v>
      </c>
      <c r="C10" s="208">
        <v>3</v>
      </c>
      <c r="D10" s="206">
        <v>4</v>
      </c>
      <c r="E10" s="209">
        <v>5</v>
      </c>
      <c r="F10" s="206">
        <v>6</v>
      </c>
      <c r="G10" s="209">
        <v>7</v>
      </c>
      <c r="H10" s="206">
        <v>8</v>
      </c>
      <c r="I10" s="75">
        <v>9</v>
      </c>
    </row>
    <row r="11" spans="1:9" s="76" customFormat="1" ht="39.75" customHeight="1">
      <c r="A11" s="446" t="s">
        <v>99</v>
      </c>
      <c r="B11" s="446"/>
      <c r="C11" s="446"/>
      <c r="D11" s="446"/>
      <c r="E11" s="446"/>
      <c r="F11" s="446"/>
      <c r="G11" s="446"/>
      <c r="H11" s="446"/>
      <c r="I11" s="446"/>
    </row>
    <row r="12" spans="1:9" s="76" customFormat="1" ht="54" customHeight="1">
      <c r="A12" s="77" t="s">
        <v>81</v>
      </c>
      <c r="B12" s="210">
        <v>1000</v>
      </c>
      <c r="C12" s="211">
        <v>26705</v>
      </c>
      <c r="D12" s="212">
        <v>26360</v>
      </c>
      <c r="E12" s="212">
        <v>30110</v>
      </c>
      <c r="F12" s="212">
        <v>26360</v>
      </c>
      <c r="G12" s="198">
        <f>F12-E12</f>
        <v>-3750</v>
      </c>
      <c r="H12" s="213">
        <f>(F12/E12)*100</f>
        <v>87.545665891730323</v>
      </c>
      <c r="I12" s="78"/>
    </row>
    <row r="13" spans="1:9" s="76" customFormat="1" ht="51" customHeight="1">
      <c r="A13" s="77" t="s">
        <v>77</v>
      </c>
      <c r="B13" s="210">
        <v>1010</v>
      </c>
      <c r="C13" s="211">
        <f>SUM(C14:C21)</f>
        <v>-22056</v>
      </c>
      <c r="D13" s="214">
        <f>SUM(D14:D21)</f>
        <v>-21921</v>
      </c>
      <c r="E13" s="214">
        <f>SUM(E14:E21)</f>
        <v>-24978</v>
      </c>
      <c r="F13" s="214">
        <f>SUM(F14:F21)</f>
        <v>-21921</v>
      </c>
      <c r="G13" s="198">
        <f>F13-E13</f>
        <v>3057</v>
      </c>
      <c r="H13" s="213">
        <f t="shared" ref="H13:H74" si="0">(F13/E13)*100</f>
        <v>87.761229882296419</v>
      </c>
      <c r="I13" s="78"/>
    </row>
    <row r="14" spans="1:9" s="76" customFormat="1" ht="45" customHeight="1">
      <c r="A14" s="79" t="s">
        <v>158</v>
      </c>
      <c r="B14" s="215">
        <v>1011</v>
      </c>
      <c r="C14" s="216">
        <v>-3448</v>
      </c>
      <c r="D14" s="217">
        <v>-3956</v>
      </c>
      <c r="E14" s="217">
        <v>-3865</v>
      </c>
      <c r="F14" s="375">
        <v>-3956</v>
      </c>
      <c r="G14" s="197">
        <f t="shared" ref="G14:G62" si="1">F14-E14</f>
        <v>-91</v>
      </c>
      <c r="H14" s="218">
        <f t="shared" si="0"/>
        <v>102.35446313065977</v>
      </c>
      <c r="I14" s="80"/>
    </row>
    <row r="15" spans="1:9" s="76" customFormat="1" ht="36" customHeight="1">
      <c r="A15" s="79" t="s">
        <v>159</v>
      </c>
      <c r="B15" s="215">
        <v>1012</v>
      </c>
      <c r="C15" s="216">
        <v>-380</v>
      </c>
      <c r="D15" s="219">
        <v>-258</v>
      </c>
      <c r="E15" s="217">
        <v>-380</v>
      </c>
      <c r="F15" s="219">
        <v>-258</v>
      </c>
      <c r="G15" s="197">
        <f t="shared" si="1"/>
        <v>122</v>
      </c>
      <c r="H15" s="218">
        <f t="shared" si="0"/>
        <v>67.89473684210526</v>
      </c>
      <c r="I15" s="80"/>
    </row>
    <row r="16" spans="1:9" s="76" customFormat="1" ht="39" customHeight="1">
      <c r="A16" s="79" t="s">
        <v>160</v>
      </c>
      <c r="B16" s="215">
        <v>1013</v>
      </c>
      <c r="C16" s="216">
        <v>-393</v>
      </c>
      <c r="D16" s="219">
        <v>-343</v>
      </c>
      <c r="E16" s="217">
        <v>-410</v>
      </c>
      <c r="F16" s="219">
        <v>-343</v>
      </c>
      <c r="G16" s="197">
        <f t="shared" si="1"/>
        <v>67</v>
      </c>
      <c r="H16" s="218">
        <f t="shared" si="0"/>
        <v>83.658536585365852</v>
      </c>
      <c r="I16" s="80"/>
    </row>
    <row r="17" spans="1:9" s="76" customFormat="1" ht="39" customHeight="1">
      <c r="A17" s="79" t="s">
        <v>4</v>
      </c>
      <c r="B17" s="215">
        <v>1014</v>
      </c>
      <c r="C17" s="216">
        <v>-12726</v>
      </c>
      <c r="D17" s="219">
        <v>-12005</v>
      </c>
      <c r="E17" s="217">
        <v>-14810</v>
      </c>
      <c r="F17" s="219">
        <v>-12005</v>
      </c>
      <c r="G17" s="197">
        <f t="shared" si="1"/>
        <v>2805</v>
      </c>
      <c r="H17" s="218">
        <f t="shared" si="0"/>
        <v>81.06009453072248</v>
      </c>
      <c r="I17" s="80"/>
    </row>
    <row r="18" spans="1:9" s="76" customFormat="1" ht="37.5" customHeight="1">
      <c r="A18" s="79" t="s">
        <v>5</v>
      </c>
      <c r="B18" s="215">
        <v>1015</v>
      </c>
      <c r="C18" s="216">
        <v>-2631</v>
      </c>
      <c r="D18" s="219">
        <v>-2496</v>
      </c>
      <c r="E18" s="217">
        <v>-3029</v>
      </c>
      <c r="F18" s="219">
        <v>-2496</v>
      </c>
      <c r="G18" s="197">
        <f t="shared" si="1"/>
        <v>533</v>
      </c>
      <c r="H18" s="218">
        <f t="shared" si="0"/>
        <v>82.403433476394852</v>
      </c>
      <c r="I18" s="80"/>
    </row>
    <row r="19" spans="1:9" s="82" customFormat="1" ht="71.25" customHeight="1">
      <c r="A19" s="79" t="s">
        <v>161</v>
      </c>
      <c r="B19" s="206">
        <v>1016</v>
      </c>
      <c r="C19" s="216">
        <v>-378</v>
      </c>
      <c r="D19" s="219">
        <v>-309</v>
      </c>
      <c r="E19" s="217">
        <v>-440</v>
      </c>
      <c r="F19" s="219">
        <v>-309</v>
      </c>
      <c r="G19" s="197">
        <f t="shared" si="1"/>
        <v>131</v>
      </c>
      <c r="H19" s="218">
        <f t="shared" si="0"/>
        <v>70.227272727272734</v>
      </c>
      <c r="I19" s="81"/>
    </row>
    <row r="20" spans="1:9" s="82" customFormat="1" ht="36.75" customHeight="1">
      <c r="A20" s="79" t="s">
        <v>162</v>
      </c>
      <c r="B20" s="206">
        <v>1017</v>
      </c>
      <c r="C20" s="216">
        <v>-1176</v>
      </c>
      <c r="D20" s="216">
        <v>-1658</v>
      </c>
      <c r="E20" s="217">
        <v>-1190</v>
      </c>
      <c r="F20" s="216">
        <v>-1658</v>
      </c>
      <c r="G20" s="197">
        <f t="shared" si="1"/>
        <v>-468</v>
      </c>
      <c r="H20" s="218">
        <f t="shared" si="0"/>
        <v>139.32773109243698</v>
      </c>
      <c r="I20" s="81"/>
    </row>
    <row r="21" spans="1:9" s="76" customFormat="1" ht="40.5" customHeight="1">
      <c r="A21" s="79" t="s">
        <v>163</v>
      </c>
      <c r="B21" s="215">
        <v>1018</v>
      </c>
      <c r="C21" s="216">
        <v>-924</v>
      </c>
      <c r="D21" s="216">
        <v>-896</v>
      </c>
      <c r="E21" s="217">
        <v>-854</v>
      </c>
      <c r="F21" s="216">
        <v>-896</v>
      </c>
      <c r="G21" s="197">
        <f t="shared" si="1"/>
        <v>-42</v>
      </c>
      <c r="H21" s="218">
        <f t="shared" si="0"/>
        <v>104.91803278688525</v>
      </c>
      <c r="I21" s="80"/>
    </row>
    <row r="22" spans="1:9" s="76" customFormat="1" ht="31.5" customHeight="1">
      <c r="A22" s="77" t="s">
        <v>10</v>
      </c>
      <c r="B22" s="210">
        <v>1020</v>
      </c>
      <c r="C22" s="211">
        <f>SUM(C12,C13)</f>
        <v>4649</v>
      </c>
      <c r="D22" s="212">
        <f>SUM(D12,D13)</f>
        <v>4439</v>
      </c>
      <c r="E22" s="214">
        <f>SUM(E12,E13)</f>
        <v>5132</v>
      </c>
      <c r="F22" s="212">
        <f>SUM(F12,F13)</f>
        <v>4439</v>
      </c>
      <c r="G22" s="198">
        <f t="shared" si="1"/>
        <v>-693</v>
      </c>
      <c r="H22" s="213">
        <f t="shared" si="0"/>
        <v>86.496492595479353</v>
      </c>
      <c r="I22" s="78"/>
    </row>
    <row r="23" spans="1:9" s="76" customFormat="1" ht="37.5" customHeight="1">
      <c r="A23" s="77" t="s">
        <v>87</v>
      </c>
      <c r="B23" s="210">
        <v>1030</v>
      </c>
      <c r="C23" s="211">
        <f>SUM(C24:C41,C43)</f>
        <v>-3400</v>
      </c>
      <c r="D23" s="211">
        <f>SUM(D24:D41,D43)</f>
        <v>-3136</v>
      </c>
      <c r="E23" s="214">
        <f>SUM(E24:E41,E43)</f>
        <v>-4015</v>
      </c>
      <c r="F23" s="211">
        <f>SUM(F24:F41,F43)</f>
        <v>-3136</v>
      </c>
      <c r="G23" s="198">
        <f t="shared" si="1"/>
        <v>879</v>
      </c>
      <c r="H23" s="213">
        <f t="shared" si="0"/>
        <v>78.107098381070983</v>
      </c>
      <c r="I23" s="78"/>
    </row>
    <row r="24" spans="1:9" s="76" customFormat="1" ht="39" customHeight="1">
      <c r="A24" s="79" t="s">
        <v>58</v>
      </c>
      <c r="B24" s="215">
        <v>1031</v>
      </c>
      <c r="C24" s="216" t="s">
        <v>123</v>
      </c>
      <c r="D24" s="216" t="s">
        <v>123</v>
      </c>
      <c r="E24" s="216" t="s">
        <v>123</v>
      </c>
      <c r="F24" s="216" t="s">
        <v>123</v>
      </c>
      <c r="G24" s="394" t="e">
        <f t="shared" si="1"/>
        <v>#VALUE!</v>
      </c>
      <c r="H24" s="395" t="e">
        <f t="shared" si="0"/>
        <v>#VALUE!</v>
      </c>
      <c r="I24" s="80"/>
    </row>
    <row r="25" spans="1:9" s="76" customFormat="1" ht="33" customHeight="1">
      <c r="A25" s="79" t="s">
        <v>82</v>
      </c>
      <c r="B25" s="215">
        <v>1032</v>
      </c>
      <c r="C25" s="216">
        <v>-39</v>
      </c>
      <c r="D25" s="216">
        <v>-45</v>
      </c>
      <c r="E25" s="216">
        <v>-42</v>
      </c>
      <c r="F25" s="216">
        <v>-45</v>
      </c>
      <c r="G25" s="197">
        <f t="shared" si="1"/>
        <v>-3</v>
      </c>
      <c r="H25" s="218">
        <f t="shared" si="0"/>
        <v>107.14285714285714</v>
      </c>
      <c r="I25" s="80"/>
    </row>
    <row r="26" spans="1:9" s="76" customFormat="1" ht="43.5" customHeight="1">
      <c r="A26" s="79" t="s">
        <v>9</v>
      </c>
      <c r="B26" s="215">
        <v>1033</v>
      </c>
      <c r="C26" s="216" t="s">
        <v>123</v>
      </c>
      <c r="D26" s="216" t="s">
        <v>123</v>
      </c>
      <c r="E26" s="216" t="s">
        <v>123</v>
      </c>
      <c r="F26" s="216" t="s">
        <v>123</v>
      </c>
      <c r="G26" s="394" t="e">
        <f t="shared" si="1"/>
        <v>#VALUE!</v>
      </c>
      <c r="H26" s="395" t="e">
        <f t="shared" si="0"/>
        <v>#VALUE!</v>
      </c>
      <c r="I26" s="80"/>
    </row>
    <row r="27" spans="1:9" s="76" customFormat="1" ht="37.5" customHeight="1">
      <c r="A27" s="79" t="s">
        <v>17</v>
      </c>
      <c r="B27" s="215">
        <v>1034</v>
      </c>
      <c r="C27" s="216" t="s">
        <v>123</v>
      </c>
      <c r="D27" s="216" t="s">
        <v>123</v>
      </c>
      <c r="E27" s="216">
        <v>-3</v>
      </c>
      <c r="F27" s="216" t="s">
        <v>123</v>
      </c>
      <c r="G27" s="394" t="e">
        <f t="shared" si="1"/>
        <v>#VALUE!</v>
      </c>
      <c r="H27" s="395" t="e">
        <f t="shared" si="0"/>
        <v>#VALUE!</v>
      </c>
      <c r="I27" s="80"/>
    </row>
    <row r="28" spans="1:9" s="76" customFormat="1" ht="36" customHeight="1">
      <c r="A28" s="79" t="s">
        <v>18</v>
      </c>
      <c r="B28" s="215">
        <v>1035</v>
      </c>
      <c r="C28" s="216">
        <v>-24</v>
      </c>
      <c r="D28" s="216">
        <v>-36</v>
      </c>
      <c r="E28" s="217">
        <v>-30</v>
      </c>
      <c r="F28" s="216">
        <v>-36</v>
      </c>
      <c r="G28" s="197">
        <f t="shared" si="1"/>
        <v>-6</v>
      </c>
      <c r="H28" s="218">
        <f t="shared" si="0"/>
        <v>120</v>
      </c>
      <c r="I28" s="80"/>
    </row>
    <row r="29" spans="1:9" s="76" customFormat="1" ht="36" customHeight="1">
      <c r="A29" s="79" t="s">
        <v>19</v>
      </c>
      <c r="B29" s="215">
        <v>1036</v>
      </c>
      <c r="C29" s="216">
        <v>-2245</v>
      </c>
      <c r="D29" s="216">
        <v>-2070</v>
      </c>
      <c r="E29" s="217">
        <v>-2730</v>
      </c>
      <c r="F29" s="216">
        <v>-2070</v>
      </c>
      <c r="G29" s="197">
        <f t="shared" si="1"/>
        <v>660</v>
      </c>
      <c r="H29" s="218">
        <f t="shared" si="0"/>
        <v>75.824175824175825</v>
      </c>
      <c r="I29" s="80"/>
    </row>
    <row r="30" spans="1:9" s="76" customFormat="1" ht="36" customHeight="1">
      <c r="A30" s="79" t="s">
        <v>20</v>
      </c>
      <c r="B30" s="215">
        <v>1037</v>
      </c>
      <c r="C30" s="216">
        <v>-460</v>
      </c>
      <c r="D30" s="216">
        <v>-415</v>
      </c>
      <c r="E30" s="217">
        <v>-555</v>
      </c>
      <c r="F30" s="216">
        <v>-415</v>
      </c>
      <c r="G30" s="197">
        <f t="shared" si="1"/>
        <v>140</v>
      </c>
      <c r="H30" s="218">
        <f t="shared" si="0"/>
        <v>74.774774774774784</v>
      </c>
      <c r="I30" s="80"/>
    </row>
    <row r="31" spans="1:9" s="76" customFormat="1" ht="54.75" customHeight="1">
      <c r="A31" s="79" t="s">
        <v>21</v>
      </c>
      <c r="B31" s="215">
        <v>1038</v>
      </c>
      <c r="C31" s="216">
        <v>-119</v>
      </c>
      <c r="D31" s="216">
        <v>-125</v>
      </c>
      <c r="E31" s="217">
        <v>-126</v>
      </c>
      <c r="F31" s="216">
        <v>-125</v>
      </c>
      <c r="G31" s="197">
        <f t="shared" si="1"/>
        <v>1</v>
      </c>
      <c r="H31" s="218">
        <f t="shared" si="0"/>
        <v>99.206349206349216</v>
      </c>
      <c r="I31" s="80"/>
    </row>
    <row r="32" spans="1:9" s="82" customFormat="1" ht="54" customHeight="1">
      <c r="A32" s="79" t="s">
        <v>22</v>
      </c>
      <c r="B32" s="215">
        <v>1039</v>
      </c>
      <c r="C32" s="216" t="s">
        <v>123</v>
      </c>
      <c r="D32" s="216" t="s">
        <v>123</v>
      </c>
      <c r="E32" s="216" t="s">
        <v>123</v>
      </c>
      <c r="F32" s="216" t="s">
        <v>123</v>
      </c>
      <c r="G32" s="394" t="e">
        <f t="shared" si="1"/>
        <v>#VALUE!</v>
      </c>
      <c r="H32" s="395" t="e">
        <f t="shared" si="0"/>
        <v>#VALUE!</v>
      </c>
      <c r="I32" s="80"/>
    </row>
    <row r="33" spans="1:9" s="76" customFormat="1" ht="37.5" customHeight="1">
      <c r="A33" s="79" t="s">
        <v>23</v>
      </c>
      <c r="B33" s="215">
        <v>1040</v>
      </c>
      <c r="C33" s="216" t="s">
        <v>123</v>
      </c>
      <c r="D33" s="216" t="s">
        <v>123</v>
      </c>
      <c r="E33" s="216">
        <v>-1</v>
      </c>
      <c r="F33" s="216" t="s">
        <v>123</v>
      </c>
      <c r="G33" s="394" t="e">
        <f t="shared" si="1"/>
        <v>#VALUE!</v>
      </c>
      <c r="H33" s="395" t="e">
        <f t="shared" si="0"/>
        <v>#VALUE!</v>
      </c>
      <c r="I33" s="80"/>
    </row>
    <row r="34" spans="1:9" s="76" customFormat="1" ht="36" customHeight="1">
      <c r="A34" s="79" t="s">
        <v>24</v>
      </c>
      <c r="B34" s="215">
        <v>1041</v>
      </c>
      <c r="C34" s="216" t="s">
        <v>123</v>
      </c>
      <c r="D34" s="216">
        <v>-1</v>
      </c>
      <c r="E34" s="216">
        <v>-1</v>
      </c>
      <c r="F34" s="216">
        <v>-1</v>
      </c>
      <c r="G34" s="197">
        <f t="shared" si="1"/>
        <v>0</v>
      </c>
      <c r="H34" s="218">
        <f t="shared" si="0"/>
        <v>100</v>
      </c>
      <c r="I34" s="80"/>
    </row>
    <row r="35" spans="1:9" s="76" customFormat="1" ht="36" customHeight="1">
      <c r="A35" s="79" t="s">
        <v>25</v>
      </c>
      <c r="B35" s="215">
        <v>1042</v>
      </c>
      <c r="C35" s="216">
        <v>-128</v>
      </c>
      <c r="D35" s="216">
        <v>-53</v>
      </c>
      <c r="E35" s="216">
        <v>-97</v>
      </c>
      <c r="F35" s="216">
        <v>-53</v>
      </c>
      <c r="G35" s="197">
        <f t="shared" si="1"/>
        <v>44</v>
      </c>
      <c r="H35" s="218">
        <f t="shared" si="0"/>
        <v>54.639175257731956</v>
      </c>
      <c r="I35" s="80"/>
    </row>
    <row r="36" spans="1:9" s="76" customFormat="1" ht="36" customHeight="1">
      <c r="A36" s="79" t="s">
        <v>40</v>
      </c>
      <c r="B36" s="215">
        <v>1043</v>
      </c>
      <c r="C36" s="216">
        <v>-95</v>
      </c>
      <c r="D36" s="216">
        <v>-42</v>
      </c>
      <c r="E36" s="216">
        <v>-96</v>
      </c>
      <c r="F36" s="216">
        <v>-42</v>
      </c>
      <c r="G36" s="197">
        <f t="shared" si="1"/>
        <v>54</v>
      </c>
      <c r="H36" s="218">
        <f t="shared" si="0"/>
        <v>43.75</v>
      </c>
      <c r="I36" s="80"/>
    </row>
    <row r="37" spans="1:9" s="76" customFormat="1" ht="36" customHeight="1">
      <c r="A37" s="79" t="s">
        <v>26</v>
      </c>
      <c r="B37" s="215">
        <v>1044</v>
      </c>
      <c r="C37" s="216" t="s">
        <v>123</v>
      </c>
      <c r="D37" s="216" t="s">
        <v>123</v>
      </c>
      <c r="E37" s="216">
        <v>-8</v>
      </c>
      <c r="F37" s="216" t="s">
        <v>123</v>
      </c>
      <c r="G37" s="394" t="e">
        <f t="shared" si="1"/>
        <v>#VALUE!</v>
      </c>
      <c r="H37" s="395" t="e">
        <f t="shared" si="0"/>
        <v>#VALUE!</v>
      </c>
      <c r="I37" s="80"/>
    </row>
    <row r="38" spans="1:9" s="76" customFormat="1" ht="36" customHeight="1">
      <c r="A38" s="79" t="s">
        <v>27</v>
      </c>
      <c r="B38" s="215">
        <v>1045</v>
      </c>
      <c r="C38" s="216" t="s">
        <v>123</v>
      </c>
      <c r="D38" s="216" t="s">
        <v>123</v>
      </c>
      <c r="E38" s="216" t="s">
        <v>123</v>
      </c>
      <c r="F38" s="216" t="s">
        <v>123</v>
      </c>
      <c r="G38" s="394" t="e">
        <f t="shared" si="1"/>
        <v>#VALUE!</v>
      </c>
      <c r="H38" s="395" t="e">
        <f t="shared" si="0"/>
        <v>#VALUE!</v>
      </c>
      <c r="I38" s="80"/>
    </row>
    <row r="39" spans="1:9" s="76" customFormat="1" ht="48" customHeight="1">
      <c r="A39" s="79" t="s">
        <v>28</v>
      </c>
      <c r="B39" s="215">
        <v>1046</v>
      </c>
      <c r="C39" s="216" t="s">
        <v>123</v>
      </c>
      <c r="D39" s="216">
        <v>-3</v>
      </c>
      <c r="E39" s="216" t="s">
        <v>123</v>
      </c>
      <c r="F39" s="216">
        <v>-3</v>
      </c>
      <c r="G39" s="394" t="e">
        <f t="shared" si="1"/>
        <v>#VALUE!</v>
      </c>
      <c r="H39" s="395" t="e">
        <f t="shared" si="0"/>
        <v>#VALUE!</v>
      </c>
      <c r="I39" s="80"/>
    </row>
    <row r="40" spans="1:9" s="76" customFormat="1" ht="40.5" customHeight="1">
      <c r="A40" s="79" t="s">
        <v>29</v>
      </c>
      <c r="B40" s="215">
        <v>1047</v>
      </c>
      <c r="C40" s="216">
        <v>-8</v>
      </c>
      <c r="D40" s="216">
        <v>-41</v>
      </c>
      <c r="E40" s="217">
        <v>-10</v>
      </c>
      <c r="F40" s="216">
        <v>-41</v>
      </c>
      <c r="G40" s="197">
        <f t="shared" si="1"/>
        <v>-31</v>
      </c>
      <c r="H40" s="218">
        <f t="shared" si="0"/>
        <v>409.99999999999994</v>
      </c>
      <c r="I40" s="80"/>
    </row>
    <row r="41" spans="1:9" s="82" customFormat="1" ht="65.25" customHeight="1">
      <c r="A41" s="79" t="s">
        <v>44</v>
      </c>
      <c r="B41" s="215">
        <v>1048</v>
      </c>
      <c r="C41" s="216">
        <v>-18</v>
      </c>
      <c r="D41" s="216">
        <v>-15</v>
      </c>
      <c r="E41" s="217">
        <v>-30</v>
      </c>
      <c r="F41" s="216">
        <v>-15</v>
      </c>
      <c r="G41" s="197">
        <f t="shared" si="1"/>
        <v>15</v>
      </c>
      <c r="H41" s="218">
        <f t="shared" si="0"/>
        <v>50</v>
      </c>
      <c r="I41" s="80"/>
    </row>
    <row r="42" spans="1:9" s="76" customFormat="1" ht="36" customHeight="1">
      <c r="A42" s="79" t="s">
        <v>30</v>
      </c>
      <c r="B42" s="215" t="s">
        <v>186</v>
      </c>
      <c r="C42" s="216" t="s">
        <v>123</v>
      </c>
      <c r="D42" s="216" t="s">
        <v>123</v>
      </c>
      <c r="E42" s="217">
        <v>-30</v>
      </c>
      <c r="F42" s="216" t="s">
        <v>123</v>
      </c>
      <c r="G42" s="394" t="e">
        <f t="shared" si="1"/>
        <v>#VALUE!</v>
      </c>
      <c r="H42" s="395" t="e">
        <f t="shared" si="0"/>
        <v>#VALUE!</v>
      </c>
      <c r="I42" s="80"/>
    </row>
    <row r="43" spans="1:9" s="76" customFormat="1" ht="36" customHeight="1">
      <c r="A43" s="79" t="s">
        <v>59</v>
      </c>
      <c r="B43" s="215">
        <v>1049</v>
      </c>
      <c r="C43" s="216">
        <v>-264</v>
      </c>
      <c r="D43" s="216">
        <v>-290</v>
      </c>
      <c r="E43" s="217">
        <v>-286</v>
      </c>
      <c r="F43" s="216">
        <v>-290</v>
      </c>
      <c r="G43" s="197">
        <f t="shared" si="1"/>
        <v>-4</v>
      </c>
      <c r="H43" s="218">
        <f t="shared" si="0"/>
        <v>101.3986013986014</v>
      </c>
      <c r="I43" s="80"/>
    </row>
    <row r="44" spans="1:9" s="76" customFormat="1" ht="44.25" customHeight="1">
      <c r="A44" s="77" t="s">
        <v>88</v>
      </c>
      <c r="B44" s="220">
        <v>1060</v>
      </c>
      <c r="C44" s="211">
        <f>SUM(C45:C51)</f>
        <v>-338</v>
      </c>
      <c r="D44" s="212">
        <f>SUM(D45:D51)</f>
        <v>-244</v>
      </c>
      <c r="E44" s="214">
        <f>SUM(E45:E51)</f>
        <v>-270</v>
      </c>
      <c r="F44" s="212">
        <f>SUM(F45:F51)</f>
        <v>-244</v>
      </c>
      <c r="G44" s="198">
        <f t="shared" si="1"/>
        <v>26</v>
      </c>
      <c r="H44" s="180">
        <f t="shared" si="0"/>
        <v>90.370370370370367</v>
      </c>
      <c r="I44" s="49"/>
    </row>
    <row r="45" spans="1:9" s="76" customFormat="1" ht="36" customHeight="1">
      <c r="A45" s="79" t="s">
        <v>78</v>
      </c>
      <c r="B45" s="215">
        <v>1061</v>
      </c>
      <c r="C45" s="216" t="s">
        <v>123</v>
      </c>
      <c r="D45" s="216" t="s">
        <v>123</v>
      </c>
      <c r="E45" s="216" t="s">
        <v>123</v>
      </c>
      <c r="F45" s="216" t="s">
        <v>123</v>
      </c>
      <c r="G45" s="394" t="e">
        <f t="shared" si="1"/>
        <v>#VALUE!</v>
      </c>
      <c r="H45" s="395" t="e">
        <f t="shared" si="0"/>
        <v>#VALUE!</v>
      </c>
      <c r="I45" s="80"/>
    </row>
    <row r="46" spans="1:9" s="76" customFormat="1" ht="36" customHeight="1">
      <c r="A46" s="79" t="s">
        <v>79</v>
      </c>
      <c r="B46" s="215">
        <v>1062</v>
      </c>
      <c r="C46" s="216" t="s">
        <v>123</v>
      </c>
      <c r="D46" s="216" t="s">
        <v>123</v>
      </c>
      <c r="E46" s="216" t="s">
        <v>123</v>
      </c>
      <c r="F46" s="216" t="s">
        <v>123</v>
      </c>
      <c r="G46" s="394" t="e">
        <f t="shared" si="1"/>
        <v>#VALUE!</v>
      </c>
      <c r="H46" s="395" t="e">
        <f t="shared" si="0"/>
        <v>#VALUE!</v>
      </c>
      <c r="I46" s="80"/>
    </row>
    <row r="47" spans="1:9" s="76" customFormat="1" ht="36" customHeight="1">
      <c r="A47" s="79" t="s">
        <v>19</v>
      </c>
      <c r="B47" s="215">
        <v>1063</v>
      </c>
      <c r="C47" s="216" t="s">
        <v>123</v>
      </c>
      <c r="D47" s="216" t="s">
        <v>123</v>
      </c>
      <c r="E47" s="216" t="s">
        <v>123</v>
      </c>
      <c r="F47" s="216" t="s">
        <v>123</v>
      </c>
      <c r="G47" s="394" t="e">
        <f t="shared" si="1"/>
        <v>#VALUE!</v>
      </c>
      <c r="H47" s="395" t="e">
        <f t="shared" si="0"/>
        <v>#VALUE!</v>
      </c>
      <c r="I47" s="80"/>
    </row>
    <row r="48" spans="1:9" s="76" customFormat="1" ht="36" customHeight="1">
      <c r="A48" s="79" t="s">
        <v>20</v>
      </c>
      <c r="B48" s="215">
        <v>1064</v>
      </c>
      <c r="C48" s="216" t="s">
        <v>123</v>
      </c>
      <c r="D48" s="216" t="s">
        <v>123</v>
      </c>
      <c r="E48" s="216" t="s">
        <v>123</v>
      </c>
      <c r="F48" s="216" t="s">
        <v>123</v>
      </c>
      <c r="G48" s="394" t="e">
        <f t="shared" si="1"/>
        <v>#VALUE!</v>
      </c>
      <c r="H48" s="395" t="e">
        <f t="shared" si="0"/>
        <v>#VALUE!</v>
      </c>
      <c r="I48" s="80"/>
    </row>
    <row r="49" spans="1:9" s="76" customFormat="1" ht="36" customHeight="1">
      <c r="A49" s="79" t="s">
        <v>39</v>
      </c>
      <c r="B49" s="215">
        <v>1065</v>
      </c>
      <c r="C49" s="216" t="s">
        <v>123</v>
      </c>
      <c r="D49" s="216" t="s">
        <v>123</v>
      </c>
      <c r="E49" s="216" t="s">
        <v>123</v>
      </c>
      <c r="F49" s="216" t="s">
        <v>123</v>
      </c>
      <c r="G49" s="394" t="e">
        <f t="shared" si="1"/>
        <v>#VALUE!</v>
      </c>
      <c r="H49" s="395" t="e">
        <f t="shared" si="0"/>
        <v>#VALUE!</v>
      </c>
      <c r="I49" s="80"/>
    </row>
    <row r="50" spans="1:9" s="76" customFormat="1" ht="36" customHeight="1">
      <c r="A50" s="79" t="s">
        <v>47</v>
      </c>
      <c r="B50" s="215">
        <v>1066</v>
      </c>
      <c r="C50" s="216">
        <v>-321</v>
      </c>
      <c r="D50" s="219">
        <v>-213</v>
      </c>
      <c r="E50" s="216">
        <v>-250</v>
      </c>
      <c r="F50" s="219">
        <v>-213</v>
      </c>
      <c r="G50" s="197">
        <f t="shared" si="1"/>
        <v>37</v>
      </c>
      <c r="H50" s="218">
        <f t="shared" si="0"/>
        <v>85.2</v>
      </c>
      <c r="I50" s="80"/>
    </row>
    <row r="51" spans="1:9" s="76" customFormat="1" ht="34.5" customHeight="1">
      <c r="A51" s="177" t="s">
        <v>67</v>
      </c>
      <c r="B51" s="215">
        <v>1067</v>
      </c>
      <c r="C51" s="216">
        <v>-17</v>
      </c>
      <c r="D51" s="219">
        <v>-31</v>
      </c>
      <c r="E51" s="216">
        <v>-20</v>
      </c>
      <c r="F51" s="219">
        <v>-31</v>
      </c>
      <c r="G51" s="197">
        <f t="shared" si="1"/>
        <v>-11</v>
      </c>
      <c r="H51" s="218">
        <f t="shared" si="0"/>
        <v>155</v>
      </c>
      <c r="I51" s="80"/>
    </row>
    <row r="52" spans="1:9" s="76" customFormat="1" ht="44.25" customHeight="1">
      <c r="A52" s="83" t="s">
        <v>129</v>
      </c>
      <c r="B52" s="220">
        <v>1070</v>
      </c>
      <c r="C52" s="211">
        <f>SUM(C53:C55)</f>
        <v>308</v>
      </c>
      <c r="D52" s="211">
        <f>SUM(D53:D55)</f>
        <v>804</v>
      </c>
      <c r="E52" s="211">
        <f>SUM(E53:E55)</f>
        <v>382</v>
      </c>
      <c r="F52" s="211">
        <f>SUM(F53:F55)</f>
        <v>804</v>
      </c>
      <c r="G52" s="198">
        <f>F52-E52</f>
        <v>422</v>
      </c>
      <c r="H52" s="180">
        <f t="shared" si="0"/>
        <v>210.47120418848166</v>
      </c>
      <c r="I52" s="83"/>
    </row>
    <row r="53" spans="1:9" s="76" customFormat="1" ht="36" customHeight="1">
      <c r="A53" s="79" t="s">
        <v>85</v>
      </c>
      <c r="B53" s="215">
        <v>1071</v>
      </c>
      <c r="C53" s="216">
        <v>2</v>
      </c>
      <c r="D53" s="217">
        <v>0</v>
      </c>
      <c r="E53" s="217">
        <v>0</v>
      </c>
      <c r="F53" s="217">
        <v>0</v>
      </c>
      <c r="G53" s="197">
        <f t="shared" si="1"/>
        <v>0</v>
      </c>
      <c r="H53" s="395" t="e">
        <f t="shared" si="0"/>
        <v>#DIV/0!</v>
      </c>
      <c r="I53" s="80"/>
    </row>
    <row r="54" spans="1:9" s="76" customFormat="1" ht="36" customHeight="1">
      <c r="A54" s="79" t="s">
        <v>137</v>
      </c>
      <c r="B54" s="215">
        <v>1072</v>
      </c>
      <c r="C54" s="216">
        <v>0</v>
      </c>
      <c r="D54" s="217">
        <v>0</v>
      </c>
      <c r="E54" s="217">
        <v>0</v>
      </c>
      <c r="F54" s="217">
        <v>0</v>
      </c>
      <c r="G54" s="197">
        <f t="shared" si="1"/>
        <v>0</v>
      </c>
      <c r="H54" s="395" t="e">
        <f t="shared" si="0"/>
        <v>#DIV/0!</v>
      </c>
      <c r="I54" s="80"/>
    </row>
    <row r="55" spans="1:9" s="76" customFormat="1" ht="36" customHeight="1">
      <c r="A55" s="79" t="s">
        <v>130</v>
      </c>
      <c r="B55" s="215">
        <v>1073</v>
      </c>
      <c r="C55" s="216">
        <v>306</v>
      </c>
      <c r="D55" s="217">
        <v>804</v>
      </c>
      <c r="E55" s="217">
        <v>382</v>
      </c>
      <c r="F55" s="217">
        <v>804</v>
      </c>
      <c r="G55" s="197">
        <f t="shared" si="1"/>
        <v>422</v>
      </c>
      <c r="H55" s="218">
        <f t="shared" si="0"/>
        <v>210.47120418848166</v>
      </c>
      <c r="I55" s="80"/>
    </row>
    <row r="56" spans="1:9" s="76" customFormat="1" ht="44.25" customHeight="1">
      <c r="A56" s="83" t="s">
        <v>48</v>
      </c>
      <c r="B56" s="220">
        <v>1080</v>
      </c>
      <c r="C56" s="211">
        <f>SUM(C57:C62)</f>
        <v>-715</v>
      </c>
      <c r="D56" s="211">
        <f>SUM(D57:D62)</f>
        <v>-1143</v>
      </c>
      <c r="E56" s="214">
        <f>SUM(E57:E62)</f>
        <v>-786</v>
      </c>
      <c r="F56" s="211">
        <f>SUM(F57:F62)</f>
        <v>-1143</v>
      </c>
      <c r="G56" s="198">
        <f t="shared" si="1"/>
        <v>-357</v>
      </c>
      <c r="H56" s="180">
        <f t="shared" si="0"/>
        <v>145.41984732824426</v>
      </c>
      <c r="I56" s="83"/>
    </row>
    <row r="57" spans="1:9" s="76" customFormat="1" ht="36" customHeight="1">
      <c r="A57" s="79" t="s">
        <v>85</v>
      </c>
      <c r="B57" s="215">
        <v>1081</v>
      </c>
      <c r="C57" s="216" t="s">
        <v>123</v>
      </c>
      <c r="D57" s="217">
        <v>0</v>
      </c>
      <c r="E57" s="216" t="s">
        <v>123</v>
      </c>
      <c r="F57" s="217">
        <v>0</v>
      </c>
      <c r="G57" s="394" t="e">
        <f t="shared" si="1"/>
        <v>#VALUE!</v>
      </c>
      <c r="H57" s="395" t="e">
        <f t="shared" si="0"/>
        <v>#VALUE!</v>
      </c>
      <c r="I57" s="80"/>
    </row>
    <row r="58" spans="1:9" s="76" customFormat="1" ht="52.5" customHeight="1">
      <c r="A58" s="177" t="s">
        <v>237</v>
      </c>
      <c r="B58" s="215">
        <v>1082</v>
      </c>
      <c r="C58" s="216">
        <v>-36</v>
      </c>
      <c r="D58" s="216">
        <v>-50</v>
      </c>
      <c r="E58" s="217">
        <v>-36</v>
      </c>
      <c r="F58" s="216">
        <v>-50</v>
      </c>
      <c r="G58" s="197">
        <f t="shared" si="1"/>
        <v>-14</v>
      </c>
      <c r="H58" s="218">
        <f t="shared" si="0"/>
        <v>138.88888888888889</v>
      </c>
      <c r="I58" s="80"/>
    </row>
    <row r="59" spans="1:9" s="76" customFormat="1" ht="36" customHeight="1">
      <c r="A59" s="79" t="s">
        <v>43</v>
      </c>
      <c r="B59" s="215">
        <v>1083</v>
      </c>
      <c r="C59" s="216" t="s">
        <v>123</v>
      </c>
      <c r="D59" s="216" t="s">
        <v>123</v>
      </c>
      <c r="E59" s="216" t="s">
        <v>123</v>
      </c>
      <c r="F59" s="216" t="s">
        <v>123</v>
      </c>
      <c r="G59" s="394" t="e">
        <f t="shared" si="1"/>
        <v>#VALUE!</v>
      </c>
      <c r="H59" s="395" t="e">
        <f t="shared" si="0"/>
        <v>#VALUE!</v>
      </c>
      <c r="I59" s="80"/>
    </row>
    <row r="60" spans="1:9" s="76" customFormat="1" ht="36" customHeight="1">
      <c r="A60" s="79" t="s">
        <v>31</v>
      </c>
      <c r="B60" s="215">
        <v>1084</v>
      </c>
      <c r="C60" s="216" t="s">
        <v>123</v>
      </c>
      <c r="D60" s="216" t="s">
        <v>123</v>
      </c>
      <c r="E60" s="216" t="s">
        <v>123</v>
      </c>
      <c r="F60" s="216" t="s">
        <v>123</v>
      </c>
      <c r="G60" s="394" t="e">
        <f t="shared" si="1"/>
        <v>#VALUE!</v>
      </c>
      <c r="H60" s="395" t="e">
        <f t="shared" si="0"/>
        <v>#VALUE!</v>
      </c>
      <c r="I60" s="80"/>
    </row>
    <row r="61" spans="1:9" s="76" customFormat="1" ht="36" customHeight="1">
      <c r="A61" s="79" t="s">
        <v>38</v>
      </c>
      <c r="B61" s="215">
        <v>1085</v>
      </c>
      <c r="C61" s="216" t="s">
        <v>123</v>
      </c>
      <c r="D61" s="216" t="s">
        <v>123</v>
      </c>
      <c r="E61" s="216" t="s">
        <v>123</v>
      </c>
      <c r="F61" s="216" t="s">
        <v>123</v>
      </c>
      <c r="G61" s="394" t="e">
        <f t="shared" si="1"/>
        <v>#VALUE!</v>
      </c>
      <c r="H61" s="395" t="e">
        <f t="shared" si="0"/>
        <v>#VALUE!</v>
      </c>
      <c r="I61" s="80"/>
    </row>
    <row r="62" spans="1:9" s="76" customFormat="1" ht="36" customHeight="1">
      <c r="A62" s="79" t="s">
        <v>96</v>
      </c>
      <c r="B62" s="215">
        <v>1086</v>
      </c>
      <c r="C62" s="216">
        <v>-679</v>
      </c>
      <c r="D62" s="216">
        <v>-1093</v>
      </c>
      <c r="E62" s="216">
        <v>-750</v>
      </c>
      <c r="F62" s="216">
        <v>-1093</v>
      </c>
      <c r="G62" s="197">
        <f t="shared" si="1"/>
        <v>-343</v>
      </c>
      <c r="H62" s="218">
        <f t="shared" si="0"/>
        <v>145.73333333333335</v>
      </c>
      <c r="I62" s="80"/>
    </row>
    <row r="63" spans="1:9" s="76" customFormat="1" ht="44.25" customHeight="1">
      <c r="A63" s="83" t="s">
        <v>3</v>
      </c>
      <c r="B63" s="220">
        <v>1100</v>
      </c>
      <c r="C63" s="211">
        <f>SUM(C22,C23,C44,C52,C56)</f>
        <v>504</v>
      </c>
      <c r="D63" s="214">
        <f>SUM(D22,D23,D44,D52,D56)</f>
        <v>720</v>
      </c>
      <c r="E63" s="214">
        <f>SUM(E22,E23,E44,E52,E56)</f>
        <v>443</v>
      </c>
      <c r="F63" s="214">
        <f>SUM(F22,F23,F44,F52,F56)</f>
        <v>720</v>
      </c>
      <c r="G63" s="221">
        <f t="shared" ref="G63:G81" si="2">F63-E63</f>
        <v>277</v>
      </c>
      <c r="H63" s="180">
        <f t="shared" si="0"/>
        <v>162.52821670428895</v>
      </c>
      <c r="I63" s="83"/>
    </row>
    <row r="64" spans="1:9" s="76" customFormat="1" ht="48" customHeight="1">
      <c r="A64" s="177" t="s">
        <v>238</v>
      </c>
      <c r="B64" s="215">
        <v>1110</v>
      </c>
      <c r="C64" s="216">
        <v>85</v>
      </c>
      <c r="D64" s="217">
        <v>244</v>
      </c>
      <c r="E64" s="217">
        <v>70</v>
      </c>
      <c r="F64" s="217">
        <v>244</v>
      </c>
      <c r="G64" s="197">
        <f t="shared" si="2"/>
        <v>174</v>
      </c>
      <c r="H64" s="218">
        <f t="shared" si="0"/>
        <v>348.57142857142856</v>
      </c>
      <c r="I64" s="80"/>
    </row>
    <row r="65" spans="1:9" s="76" customFormat="1" ht="36" customHeight="1">
      <c r="A65" s="79" t="s">
        <v>61</v>
      </c>
      <c r="B65" s="215">
        <v>1120</v>
      </c>
      <c r="C65" s="216">
        <v>-8</v>
      </c>
      <c r="D65" s="216" t="s">
        <v>123</v>
      </c>
      <c r="E65" s="216" t="s">
        <v>123</v>
      </c>
      <c r="F65" s="216" t="s">
        <v>123</v>
      </c>
      <c r="G65" s="394" t="e">
        <f>F65-E65</f>
        <v>#VALUE!</v>
      </c>
      <c r="H65" s="395" t="e">
        <f t="shared" si="0"/>
        <v>#VALUE!</v>
      </c>
      <c r="I65" s="80"/>
    </row>
    <row r="66" spans="1:9" s="76" customFormat="1" ht="44.25" customHeight="1">
      <c r="A66" s="83" t="s">
        <v>279</v>
      </c>
      <c r="B66" s="220">
        <v>1130</v>
      </c>
      <c r="C66" s="211">
        <v>15</v>
      </c>
      <c r="D66" s="214">
        <v>7</v>
      </c>
      <c r="E66" s="214">
        <v>9</v>
      </c>
      <c r="F66" s="214">
        <v>7</v>
      </c>
      <c r="G66" s="221">
        <f t="shared" si="2"/>
        <v>-2</v>
      </c>
      <c r="H66" s="180">
        <f t="shared" si="0"/>
        <v>77.777777777777786</v>
      </c>
      <c r="I66" s="83"/>
    </row>
    <row r="67" spans="1:9" s="76" customFormat="1" ht="44.25" customHeight="1">
      <c r="A67" s="83" t="s">
        <v>60</v>
      </c>
      <c r="B67" s="220">
        <v>1140</v>
      </c>
      <c r="C67" s="211">
        <v>-23</v>
      </c>
      <c r="D67" s="211">
        <v>-114</v>
      </c>
      <c r="E67" s="211">
        <v>-110</v>
      </c>
      <c r="F67" s="211">
        <v>-114</v>
      </c>
      <c r="G67" s="221">
        <f t="shared" si="2"/>
        <v>-4</v>
      </c>
      <c r="H67" s="180">
        <f t="shared" si="0"/>
        <v>103.63636363636364</v>
      </c>
      <c r="I67" s="83"/>
    </row>
    <row r="68" spans="1:9" s="76" customFormat="1" ht="44.25" customHeight="1">
      <c r="A68" s="83" t="s">
        <v>131</v>
      </c>
      <c r="B68" s="220">
        <v>1150</v>
      </c>
      <c r="C68" s="211">
        <f>SUM(C69:C70)</f>
        <v>65</v>
      </c>
      <c r="D68" s="214">
        <f>SUM(D69:D70)</f>
        <v>81</v>
      </c>
      <c r="E68" s="214">
        <f>SUM(E69:E70)</f>
        <v>0</v>
      </c>
      <c r="F68" s="214">
        <f>SUM(F69:F70)</f>
        <v>81</v>
      </c>
      <c r="G68" s="221">
        <f t="shared" si="2"/>
        <v>81</v>
      </c>
      <c r="H68" s="396" t="e">
        <f t="shared" si="0"/>
        <v>#DIV/0!</v>
      </c>
      <c r="I68" s="83"/>
    </row>
    <row r="69" spans="1:9" s="76" customFormat="1" ht="36" customHeight="1">
      <c r="A69" s="79" t="s">
        <v>85</v>
      </c>
      <c r="B69" s="215">
        <v>1151</v>
      </c>
      <c r="C69" s="216">
        <v>0</v>
      </c>
      <c r="D69" s="216">
        <v>0</v>
      </c>
      <c r="E69" s="217">
        <v>0</v>
      </c>
      <c r="F69" s="216">
        <v>0</v>
      </c>
      <c r="G69" s="197">
        <f t="shared" si="2"/>
        <v>0</v>
      </c>
      <c r="H69" s="395" t="e">
        <f t="shared" si="0"/>
        <v>#DIV/0!</v>
      </c>
      <c r="I69" s="80"/>
    </row>
    <row r="70" spans="1:9" s="76" customFormat="1" ht="49.5" customHeight="1">
      <c r="A70" s="177" t="s">
        <v>295</v>
      </c>
      <c r="B70" s="215">
        <v>1152</v>
      </c>
      <c r="C70" s="216">
        <v>65</v>
      </c>
      <c r="D70" s="217">
        <v>81</v>
      </c>
      <c r="E70" s="217">
        <v>0</v>
      </c>
      <c r="F70" s="217">
        <v>81</v>
      </c>
      <c r="G70" s="197">
        <v>0</v>
      </c>
      <c r="H70" s="395" t="e">
        <f t="shared" si="0"/>
        <v>#DIV/0!</v>
      </c>
      <c r="I70" s="80"/>
    </row>
    <row r="71" spans="1:9" s="76" customFormat="1" ht="38.25" customHeight="1">
      <c r="A71" s="83" t="s">
        <v>132</v>
      </c>
      <c r="B71" s="220">
        <v>1160</v>
      </c>
      <c r="C71" s="211">
        <f>SUM(C72:C73)</f>
        <v>0</v>
      </c>
      <c r="D71" s="214">
        <f>SUM(D72:D73)</f>
        <v>0</v>
      </c>
      <c r="E71" s="214">
        <f>SUM(E72:E73)</f>
        <v>0</v>
      </c>
      <c r="F71" s="214">
        <f>SUM(F72:F73)</f>
        <v>0</v>
      </c>
      <c r="G71" s="221">
        <f t="shared" si="2"/>
        <v>0</v>
      </c>
      <c r="H71" s="397" t="e">
        <f t="shared" si="0"/>
        <v>#DIV/0!</v>
      </c>
      <c r="I71" s="83"/>
    </row>
    <row r="72" spans="1:9" s="76" customFormat="1" ht="37.5" customHeight="1">
      <c r="A72" s="79" t="s">
        <v>85</v>
      </c>
      <c r="B72" s="215">
        <v>1161</v>
      </c>
      <c r="C72" s="216" t="s">
        <v>123</v>
      </c>
      <c r="D72" s="216" t="s">
        <v>123</v>
      </c>
      <c r="E72" s="216" t="s">
        <v>123</v>
      </c>
      <c r="F72" s="216" t="s">
        <v>123</v>
      </c>
      <c r="G72" s="197"/>
      <c r="H72" s="395" t="e">
        <f t="shared" si="0"/>
        <v>#VALUE!</v>
      </c>
      <c r="I72" s="80"/>
    </row>
    <row r="73" spans="1:9" s="76" customFormat="1" ht="39" customHeight="1">
      <c r="A73" s="79" t="s">
        <v>66</v>
      </c>
      <c r="B73" s="215">
        <v>1162</v>
      </c>
      <c r="C73" s="216" t="s">
        <v>123</v>
      </c>
      <c r="D73" s="216" t="s">
        <v>123</v>
      </c>
      <c r="E73" s="216" t="s">
        <v>123</v>
      </c>
      <c r="F73" s="216" t="s">
        <v>123</v>
      </c>
      <c r="G73" s="394" t="e">
        <f t="shared" si="2"/>
        <v>#VALUE!</v>
      </c>
      <c r="H73" s="395" t="e">
        <f t="shared" si="0"/>
        <v>#VALUE!</v>
      </c>
      <c r="I73" s="80"/>
    </row>
    <row r="74" spans="1:9" s="76" customFormat="1" ht="36" customHeight="1">
      <c r="A74" s="79" t="s">
        <v>53</v>
      </c>
      <c r="B74" s="215">
        <v>1170</v>
      </c>
      <c r="C74" s="211">
        <f>SUM(C63,C64,C65,C66,C67,C68,C71)</f>
        <v>638</v>
      </c>
      <c r="D74" s="214">
        <f>SUM(D63,D64,D65,D66,D67,D68,D71)</f>
        <v>938</v>
      </c>
      <c r="E74" s="214">
        <f>SUM(E63,E64,E65,E66,E67,E68,E71)</f>
        <v>412</v>
      </c>
      <c r="F74" s="214">
        <f>SUM(F63,F64,F65,F66,F67,F68,F71)</f>
        <v>938</v>
      </c>
      <c r="G74" s="197">
        <f t="shared" si="2"/>
        <v>526</v>
      </c>
      <c r="H74" s="218">
        <f t="shared" si="0"/>
        <v>227.66990291262138</v>
      </c>
      <c r="I74" s="80"/>
    </row>
    <row r="75" spans="1:9" s="76" customFormat="1" ht="39" customHeight="1">
      <c r="A75" s="79" t="s">
        <v>124</v>
      </c>
      <c r="B75" s="215">
        <v>1180</v>
      </c>
      <c r="C75" s="216">
        <v>-135</v>
      </c>
      <c r="D75" s="216">
        <v>-175</v>
      </c>
      <c r="E75" s="216">
        <v>-74</v>
      </c>
      <c r="F75" s="216">
        <v>-175</v>
      </c>
      <c r="G75" s="197">
        <f t="shared" si="2"/>
        <v>-101</v>
      </c>
      <c r="H75" s="218">
        <f t="shared" ref="H75:H99" si="3">(F75/E75)*100</f>
        <v>236.48648648648648</v>
      </c>
      <c r="I75" s="80"/>
    </row>
    <row r="76" spans="1:9" s="76" customFormat="1" ht="39" customHeight="1">
      <c r="A76" s="79" t="s">
        <v>125</v>
      </c>
      <c r="B76" s="215">
        <v>1181</v>
      </c>
      <c r="C76" s="216">
        <v>0</v>
      </c>
      <c r="D76" s="216">
        <v>0</v>
      </c>
      <c r="E76" s="216">
        <v>0</v>
      </c>
      <c r="F76" s="216">
        <v>0</v>
      </c>
      <c r="G76" s="222">
        <v>0</v>
      </c>
      <c r="H76" s="395" t="e">
        <f t="shared" si="3"/>
        <v>#DIV/0!</v>
      </c>
      <c r="I76" s="80"/>
    </row>
    <row r="77" spans="1:9" s="76" customFormat="1" ht="39" customHeight="1">
      <c r="A77" s="79" t="s">
        <v>126</v>
      </c>
      <c r="B77" s="215">
        <v>1190</v>
      </c>
      <c r="C77" s="216">
        <v>0</v>
      </c>
      <c r="D77" s="216">
        <v>0</v>
      </c>
      <c r="E77" s="216">
        <v>0</v>
      </c>
      <c r="F77" s="216">
        <v>0</v>
      </c>
      <c r="G77" s="222">
        <v>0</v>
      </c>
      <c r="H77" s="395" t="e">
        <f t="shared" si="3"/>
        <v>#DIV/0!</v>
      </c>
      <c r="I77" s="80"/>
    </row>
    <row r="78" spans="1:9" s="76" customFormat="1" ht="39" customHeight="1">
      <c r="A78" s="79" t="s">
        <v>127</v>
      </c>
      <c r="B78" s="215">
        <v>1191</v>
      </c>
      <c r="C78" s="216" t="s">
        <v>123</v>
      </c>
      <c r="D78" s="216" t="s">
        <v>123</v>
      </c>
      <c r="E78" s="216" t="s">
        <v>123</v>
      </c>
      <c r="F78" s="216" t="s">
        <v>123</v>
      </c>
      <c r="G78" s="394" t="e">
        <f t="shared" si="2"/>
        <v>#VALUE!</v>
      </c>
      <c r="H78" s="395" t="e">
        <f t="shared" si="3"/>
        <v>#VALUE!</v>
      </c>
      <c r="I78" s="80"/>
    </row>
    <row r="79" spans="1:9" s="76" customFormat="1" ht="38.25" customHeight="1">
      <c r="A79" s="83" t="s">
        <v>136</v>
      </c>
      <c r="B79" s="220">
        <v>1200</v>
      </c>
      <c r="C79" s="211">
        <f>SUM(C74,C75,C76,C77,C78)</f>
        <v>503</v>
      </c>
      <c r="D79" s="211">
        <f>SUM(D74,D75,D76,D77,D78)</f>
        <v>763</v>
      </c>
      <c r="E79" s="214">
        <f>SUM(E74,E75,E76,E77,E78)</f>
        <v>338</v>
      </c>
      <c r="F79" s="211">
        <f>SUM(F74,F75,F76,F77,F78)</f>
        <v>763</v>
      </c>
      <c r="G79" s="221">
        <f t="shared" si="2"/>
        <v>425</v>
      </c>
      <c r="H79" s="180">
        <f t="shared" si="3"/>
        <v>225.73964497041419</v>
      </c>
      <c r="I79" s="83"/>
    </row>
    <row r="80" spans="1:9" s="76" customFormat="1" ht="39" customHeight="1">
      <c r="A80" s="79" t="s">
        <v>11</v>
      </c>
      <c r="B80" s="215">
        <v>1201</v>
      </c>
      <c r="C80" s="216">
        <v>503</v>
      </c>
      <c r="D80" s="217">
        <v>763</v>
      </c>
      <c r="E80" s="217">
        <v>338</v>
      </c>
      <c r="F80" s="217">
        <v>763</v>
      </c>
      <c r="G80" s="197">
        <f t="shared" si="2"/>
        <v>425</v>
      </c>
      <c r="H80" s="218">
        <f t="shared" si="3"/>
        <v>225.73964497041419</v>
      </c>
      <c r="I80" s="80"/>
    </row>
    <row r="81" spans="1:9" s="76" customFormat="1" ht="39" customHeight="1">
      <c r="A81" s="79" t="s">
        <v>12</v>
      </c>
      <c r="B81" s="215">
        <v>1202</v>
      </c>
      <c r="C81" s="216" t="s">
        <v>123</v>
      </c>
      <c r="D81" s="216" t="s">
        <v>123</v>
      </c>
      <c r="E81" s="216" t="s">
        <v>123</v>
      </c>
      <c r="F81" s="216" t="s">
        <v>123</v>
      </c>
      <c r="G81" s="394" t="e">
        <f t="shared" si="2"/>
        <v>#VALUE!</v>
      </c>
      <c r="H81" s="395" t="e">
        <f t="shared" si="3"/>
        <v>#VALUE!</v>
      </c>
      <c r="I81" s="80"/>
    </row>
    <row r="82" spans="1:9" s="76" customFormat="1" ht="38.25" customHeight="1">
      <c r="A82" s="83" t="s">
        <v>8</v>
      </c>
      <c r="B82" s="220">
        <v>1210</v>
      </c>
      <c r="C82" s="211">
        <f>SUM(C12,C52,C64,C66,C68,C76,C77)</f>
        <v>27178</v>
      </c>
      <c r="D82" s="211">
        <f>SUM(D12,D52,D64,D66,D68,D76,D77)</f>
        <v>27496</v>
      </c>
      <c r="E82" s="214">
        <f>SUM(E12,E52,E64,E66,E68,E76,E77)</f>
        <v>30571</v>
      </c>
      <c r="F82" s="211">
        <f>SUM(F12,F52,F64,F66,F68,F76,F77)</f>
        <v>27496</v>
      </c>
      <c r="G82" s="198">
        <f>F82-E82</f>
        <v>-3075</v>
      </c>
      <c r="H82" s="180">
        <f t="shared" si="3"/>
        <v>89.941447777305299</v>
      </c>
      <c r="I82" s="83"/>
    </row>
    <row r="83" spans="1:9" s="76" customFormat="1" ht="39.75" customHeight="1">
      <c r="A83" s="83" t="s">
        <v>64</v>
      </c>
      <c r="B83" s="220">
        <v>1220</v>
      </c>
      <c r="C83" s="211">
        <f>SUM(C13,C23,C44,C56,C65,C67,C71,C75,C78)</f>
        <v>-26675</v>
      </c>
      <c r="D83" s="211">
        <f>SUM(D13,D23,D44,D56,D65,D67,D71,D75,D78)</f>
        <v>-26733</v>
      </c>
      <c r="E83" s="211">
        <f>SUM(E13,E23,E44,E56,E65,E67,E71,E75,E78)</f>
        <v>-30233</v>
      </c>
      <c r="F83" s="211">
        <f>SUM(F13,F23,F44,F56,F65,F67,F71,F75,F78)</f>
        <v>-26733</v>
      </c>
      <c r="G83" s="221">
        <f>F83-E83</f>
        <v>3500</v>
      </c>
      <c r="H83" s="180">
        <f t="shared" si="3"/>
        <v>88.423246121787443</v>
      </c>
      <c r="I83" s="83"/>
    </row>
    <row r="84" spans="1:9" s="76" customFormat="1" ht="39" customHeight="1">
      <c r="A84" s="79" t="s">
        <v>97</v>
      </c>
      <c r="B84" s="215">
        <v>1230</v>
      </c>
      <c r="C84" s="217"/>
      <c r="D84" s="217"/>
      <c r="E84" s="217"/>
      <c r="F84" s="206"/>
      <c r="G84" s="197">
        <f>F84-E84</f>
        <v>0</v>
      </c>
      <c r="H84" s="395" t="e">
        <f t="shared" si="3"/>
        <v>#DIV/0!</v>
      </c>
      <c r="I84" s="80"/>
    </row>
    <row r="85" spans="1:9" s="76" customFormat="1" ht="36.75" customHeight="1">
      <c r="A85" s="83" t="s">
        <v>76</v>
      </c>
      <c r="B85" s="223"/>
      <c r="C85" s="224"/>
      <c r="D85" s="223"/>
      <c r="E85" s="223"/>
      <c r="F85" s="223"/>
      <c r="G85" s="221"/>
      <c r="H85" s="221"/>
      <c r="I85" s="83"/>
    </row>
    <row r="86" spans="1:9" s="76" customFormat="1" ht="39" customHeight="1">
      <c r="A86" s="79" t="s">
        <v>103</v>
      </c>
      <c r="B86" s="215">
        <v>1300</v>
      </c>
      <c r="C86" s="217">
        <f>C63</f>
        <v>504</v>
      </c>
      <c r="D86" s="217">
        <f>D63</f>
        <v>720</v>
      </c>
      <c r="E86" s="217">
        <f>E63</f>
        <v>443</v>
      </c>
      <c r="F86" s="217">
        <f>F63</f>
        <v>720</v>
      </c>
      <c r="G86" s="197">
        <f t="shared" ref="G86:G92" si="4">F86-E86</f>
        <v>277</v>
      </c>
      <c r="H86" s="218">
        <f t="shared" si="3"/>
        <v>162.52821670428895</v>
      </c>
      <c r="I86" s="80"/>
    </row>
    <row r="87" spans="1:9" s="76" customFormat="1" ht="39" customHeight="1">
      <c r="A87" s="79" t="s">
        <v>138</v>
      </c>
      <c r="B87" s="215">
        <v>1301</v>
      </c>
      <c r="C87" s="217">
        <f>C97</f>
        <v>1295</v>
      </c>
      <c r="D87" s="217">
        <f>D97</f>
        <v>1783</v>
      </c>
      <c r="E87" s="217">
        <f>E97</f>
        <v>1316</v>
      </c>
      <c r="F87" s="217">
        <f>F97</f>
        <v>1783</v>
      </c>
      <c r="G87" s="197">
        <f t="shared" si="4"/>
        <v>467</v>
      </c>
      <c r="H87" s="218">
        <f t="shared" si="3"/>
        <v>135.48632218844986</v>
      </c>
      <c r="I87" s="80"/>
    </row>
    <row r="88" spans="1:9" s="76" customFormat="1" ht="39" customHeight="1">
      <c r="A88" s="79" t="s">
        <v>139</v>
      </c>
      <c r="B88" s="215">
        <v>1302</v>
      </c>
      <c r="C88" s="225">
        <f>C53</f>
        <v>2</v>
      </c>
      <c r="D88" s="206">
        <f>D53</f>
        <v>0</v>
      </c>
      <c r="E88" s="206">
        <f>E53</f>
        <v>0</v>
      </c>
      <c r="F88" s="206">
        <f>F53</f>
        <v>0</v>
      </c>
      <c r="G88" s="197">
        <f t="shared" si="4"/>
        <v>0</v>
      </c>
      <c r="H88" s="395" t="e">
        <f t="shared" si="3"/>
        <v>#DIV/0!</v>
      </c>
      <c r="I88" s="80"/>
    </row>
    <row r="89" spans="1:9" s="76" customFormat="1" ht="39" customHeight="1">
      <c r="A89" s="79" t="s">
        <v>140</v>
      </c>
      <c r="B89" s="215">
        <v>1303</v>
      </c>
      <c r="C89" s="225">
        <v>0</v>
      </c>
      <c r="D89" s="206">
        <v>0</v>
      </c>
      <c r="E89" s="206">
        <v>0</v>
      </c>
      <c r="F89" s="206">
        <v>0</v>
      </c>
      <c r="G89" s="197">
        <f t="shared" si="4"/>
        <v>0</v>
      </c>
      <c r="H89" s="395" t="e">
        <f t="shared" si="3"/>
        <v>#DIV/0!</v>
      </c>
      <c r="I89" s="80"/>
    </row>
    <row r="90" spans="1:9" s="76" customFormat="1" ht="39" customHeight="1">
      <c r="A90" s="79" t="s">
        <v>141</v>
      </c>
      <c r="B90" s="215">
        <v>1304</v>
      </c>
      <c r="C90" s="225">
        <f>C54</f>
        <v>0</v>
      </c>
      <c r="D90" s="206">
        <f>D54</f>
        <v>0</v>
      </c>
      <c r="E90" s="206">
        <f>E54</f>
        <v>0</v>
      </c>
      <c r="F90" s="206">
        <f>F54</f>
        <v>0</v>
      </c>
      <c r="G90" s="197"/>
      <c r="H90" s="395" t="e">
        <f t="shared" si="3"/>
        <v>#DIV/0!</v>
      </c>
      <c r="I90" s="80"/>
    </row>
    <row r="91" spans="1:9" s="76" customFormat="1" ht="39" customHeight="1">
      <c r="A91" s="79" t="s">
        <v>142</v>
      </c>
      <c r="B91" s="215">
        <v>1305</v>
      </c>
      <c r="C91" s="216">
        <f>C58</f>
        <v>-36</v>
      </c>
      <c r="D91" s="216">
        <f>D58</f>
        <v>-50</v>
      </c>
      <c r="E91" s="216">
        <f>E58</f>
        <v>-36</v>
      </c>
      <c r="F91" s="216">
        <f>F58</f>
        <v>-50</v>
      </c>
      <c r="G91" s="197">
        <f t="shared" si="4"/>
        <v>-14</v>
      </c>
      <c r="H91" s="218">
        <f t="shared" si="3"/>
        <v>138.88888888888889</v>
      </c>
      <c r="I91" s="80"/>
    </row>
    <row r="92" spans="1:9" s="76" customFormat="1" ht="27.75" customHeight="1">
      <c r="A92" s="83" t="s">
        <v>73</v>
      </c>
      <c r="B92" s="220">
        <v>1310</v>
      </c>
      <c r="C92" s="211">
        <f>C86+C87-C88-C89-C90-C91</f>
        <v>1833</v>
      </c>
      <c r="D92" s="211">
        <f>D86+D87-D88-D89-D90-D91</f>
        <v>2553</v>
      </c>
      <c r="E92" s="211">
        <f>E86+E87-E88-E89-E90-E91</f>
        <v>1795</v>
      </c>
      <c r="F92" s="211">
        <f>F86+F87-F88-F89-F90-F91</f>
        <v>2553</v>
      </c>
      <c r="G92" s="221">
        <f t="shared" si="4"/>
        <v>758</v>
      </c>
      <c r="H92" s="180">
        <f t="shared" si="3"/>
        <v>142.2284122562674</v>
      </c>
      <c r="I92" s="83"/>
    </row>
    <row r="93" spans="1:9" s="76" customFormat="1" ht="39" customHeight="1">
      <c r="A93" s="79" t="s">
        <v>89</v>
      </c>
      <c r="B93" s="215"/>
      <c r="C93" s="225"/>
      <c r="D93" s="206"/>
      <c r="E93" s="206"/>
      <c r="F93" s="206"/>
      <c r="G93" s="197"/>
      <c r="H93" s="218"/>
      <c r="I93" s="80"/>
    </row>
    <row r="94" spans="1:9" s="76" customFormat="1" ht="39" customHeight="1">
      <c r="A94" s="79" t="s">
        <v>104</v>
      </c>
      <c r="B94" s="215">
        <v>1400</v>
      </c>
      <c r="C94" s="217">
        <v>4669</v>
      </c>
      <c r="D94" s="217">
        <v>5427</v>
      </c>
      <c r="E94" s="217">
        <v>5167</v>
      </c>
      <c r="F94" s="375">
        <v>5427</v>
      </c>
      <c r="G94" s="197">
        <f t="shared" ref="G94:G99" si="5">F94-E94</f>
        <v>260</v>
      </c>
      <c r="H94" s="218">
        <f t="shared" si="3"/>
        <v>105.03193342365009</v>
      </c>
      <c r="I94" s="80"/>
    </row>
    <row r="95" spans="1:9" s="76" customFormat="1" ht="39" customHeight="1">
      <c r="A95" s="79" t="s">
        <v>4</v>
      </c>
      <c r="B95" s="215">
        <v>1410</v>
      </c>
      <c r="C95" s="217">
        <v>15187</v>
      </c>
      <c r="D95" s="217">
        <v>14329</v>
      </c>
      <c r="E95" s="217">
        <v>17810</v>
      </c>
      <c r="F95" s="375">
        <v>14329</v>
      </c>
      <c r="G95" s="197">
        <f t="shared" si="5"/>
        <v>-3481</v>
      </c>
      <c r="H95" s="218">
        <f t="shared" si="3"/>
        <v>80.454800673778777</v>
      </c>
      <c r="I95" s="80"/>
    </row>
    <row r="96" spans="1:9" s="76" customFormat="1" ht="39" customHeight="1">
      <c r="A96" s="79" t="s">
        <v>5</v>
      </c>
      <c r="B96" s="215">
        <v>1420</v>
      </c>
      <c r="C96" s="217">
        <v>3183</v>
      </c>
      <c r="D96" s="217">
        <v>3021</v>
      </c>
      <c r="E96" s="217">
        <v>3641</v>
      </c>
      <c r="F96" s="375">
        <v>3021</v>
      </c>
      <c r="G96" s="197">
        <f t="shared" si="5"/>
        <v>-620</v>
      </c>
      <c r="H96" s="218">
        <f t="shared" si="3"/>
        <v>82.971711068387805</v>
      </c>
      <c r="I96" s="80"/>
    </row>
    <row r="97" spans="1:9" s="76" customFormat="1" ht="39" customHeight="1">
      <c r="A97" s="79" t="s">
        <v>6</v>
      </c>
      <c r="B97" s="215">
        <v>1430</v>
      </c>
      <c r="C97" s="217">
        <v>1295</v>
      </c>
      <c r="D97" s="217">
        <v>1783</v>
      </c>
      <c r="E97" s="217">
        <v>1316</v>
      </c>
      <c r="F97" s="375">
        <v>1783</v>
      </c>
      <c r="G97" s="197">
        <f t="shared" si="5"/>
        <v>467</v>
      </c>
      <c r="H97" s="218">
        <f t="shared" si="3"/>
        <v>135.48632218844986</v>
      </c>
      <c r="I97" s="80"/>
    </row>
    <row r="98" spans="1:9" s="76" customFormat="1" ht="39" customHeight="1">
      <c r="A98" s="79" t="s">
        <v>14</v>
      </c>
      <c r="B98" s="215">
        <v>1440</v>
      </c>
      <c r="C98" s="217">
        <v>2175</v>
      </c>
      <c r="D98" s="217">
        <v>1884</v>
      </c>
      <c r="E98" s="217">
        <v>2115</v>
      </c>
      <c r="F98" s="375">
        <v>1884</v>
      </c>
      <c r="G98" s="197">
        <f t="shared" si="5"/>
        <v>-231</v>
      </c>
      <c r="H98" s="218">
        <f t="shared" si="3"/>
        <v>89.078014184397162</v>
      </c>
      <c r="I98" s="80"/>
    </row>
    <row r="99" spans="1:9" s="76" customFormat="1" ht="39" customHeight="1">
      <c r="A99" s="79" t="s">
        <v>34</v>
      </c>
      <c r="B99" s="215">
        <v>1450</v>
      </c>
      <c r="C99" s="214">
        <f>SUM(C94,C95:C98)</f>
        <v>26509</v>
      </c>
      <c r="D99" s="214">
        <f>SUM(D94,D95:D98)</f>
        <v>26444</v>
      </c>
      <c r="E99" s="214">
        <f>SUM(E94,E95:E98)</f>
        <v>30049</v>
      </c>
      <c r="F99" s="214">
        <f>SUM(F94,F95:F98)</f>
        <v>26444</v>
      </c>
      <c r="G99" s="197">
        <f t="shared" si="5"/>
        <v>-3605</v>
      </c>
      <c r="H99" s="218">
        <f t="shared" si="3"/>
        <v>88.002928550034937</v>
      </c>
      <c r="I99" s="80"/>
    </row>
    <row r="100" spans="1:9" s="76" customFormat="1">
      <c r="A100" s="84"/>
      <c r="B100" s="226"/>
      <c r="C100" s="227"/>
      <c r="D100" s="226"/>
      <c r="E100" s="226"/>
      <c r="F100" s="226"/>
      <c r="G100" s="228"/>
      <c r="H100" s="228"/>
      <c r="I100" s="85"/>
    </row>
    <row r="101" spans="1:9" ht="27.75" customHeight="1">
      <c r="A101" s="86" t="s">
        <v>351</v>
      </c>
      <c r="B101" s="229"/>
      <c r="C101" s="441" t="s">
        <v>57</v>
      </c>
      <c r="D101" s="441"/>
      <c r="E101" s="230"/>
      <c r="F101" s="442" t="s">
        <v>236</v>
      </c>
      <c r="G101" s="442"/>
      <c r="H101" s="442"/>
      <c r="I101" s="87"/>
    </row>
    <row r="102" spans="1:9" s="82" customFormat="1" ht="18.75">
      <c r="A102" s="88" t="s">
        <v>187</v>
      </c>
      <c r="B102" s="231"/>
      <c r="C102" s="439" t="s">
        <v>118</v>
      </c>
      <c r="D102" s="439"/>
      <c r="E102" s="231"/>
      <c r="F102" s="440" t="s">
        <v>55</v>
      </c>
      <c r="G102" s="440"/>
      <c r="H102" s="440"/>
      <c r="I102" s="90"/>
    </row>
    <row r="103" spans="1:9">
      <c r="A103" s="91"/>
      <c r="G103" s="232"/>
      <c r="H103" s="232"/>
      <c r="I103" s="88"/>
    </row>
    <row r="104" spans="1:9">
      <c r="A104" s="91"/>
      <c r="G104" s="232"/>
      <c r="H104" s="232"/>
      <c r="I104" s="88"/>
    </row>
    <row r="105" spans="1:9">
      <c r="A105" s="91"/>
      <c r="G105" s="232"/>
      <c r="H105" s="232"/>
      <c r="I105" s="88"/>
    </row>
    <row r="106" spans="1:9">
      <c r="A106" s="91"/>
      <c r="G106" s="232"/>
      <c r="H106" s="232"/>
      <c r="I106" s="88"/>
    </row>
    <row r="107" spans="1:9">
      <c r="A107" s="91"/>
      <c r="G107" s="232"/>
      <c r="H107" s="232"/>
      <c r="I107" s="88"/>
    </row>
    <row r="108" spans="1:9">
      <c r="A108" s="91"/>
      <c r="G108" s="232"/>
      <c r="H108" s="232"/>
      <c r="I108" s="88"/>
    </row>
    <row r="109" spans="1:9">
      <c r="A109" s="91"/>
      <c r="G109" s="232"/>
      <c r="H109" s="232"/>
      <c r="I109" s="88"/>
    </row>
    <row r="110" spans="1:9">
      <c r="A110" s="92"/>
    </row>
    <row r="111" spans="1:9">
      <c r="A111" s="92"/>
    </row>
    <row r="112" spans="1:9">
      <c r="A112" s="92"/>
    </row>
    <row r="113" spans="1:1">
      <c r="A113" s="92"/>
    </row>
    <row r="114" spans="1:1">
      <c r="A114" s="92"/>
    </row>
    <row r="115" spans="1:1">
      <c r="A115" s="92"/>
    </row>
    <row r="116" spans="1:1">
      <c r="A116" s="92"/>
    </row>
    <row r="117" spans="1:1">
      <c r="A117" s="92"/>
    </row>
    <row r="118" spans="1:1">
      <c r="A118" s="92"/>
    </row>
    <row r="119" spans="1:1">
      <c r="A119" s="92"/>
    </row>
    <row r="120" spans="1:1">
      <c r="A120" s="92"/>
    </row>
    <row r="121" spans="1:1">
      <c r="A121" s="92"/>
    </row>
    <row r="122" spans="1:1">
      <c r="A122" s="92"/>
    </row>
    <row r="123" spans="1:1">
      <c r="A123" s="92"/>
    </row>
    <row r="124" spans="1:1">
      <c r="A124" s="92"/>
    </row>
    <row r="125" spans="1:1">
      <c r="A125" s="92"/>
    </row>
    <row r="126" spans="1:1">
      <c r="A126" s="92"/>
    </row>
    <row r="127" spans="1:1">
      <c r="A127" s="92"/>
    </row>
    <row r="128" spans="1:1">
      <c r="A128" s="92"/>
    </row>
    <row r="129" spans="1:1">
      <c r="A129" s="92"/>
    </row>
    <row r="130" spans="1:1">
      <c r="A130" s="92"/>
    </row>
    <row r="131" spans="1:1">
      <c r="A131" s="92"/>
    </row>
    <row r="132" spans="1:1">
      <c r="A132" s="92"/>
    </row>
    <row r="133" spans="1:1">
      <c r="A133" s="92"/>
    </row>
    <row r="134" spans="1:1">
      <c r="A134" s="92"/>
    </row>
    <row r="135" spans="1:1">
      <c r="A135" s="92"/>
    </row>
    <row r="136" spans="1:1">
      <c r="A136" s="92"/>
    </row>
    <row r="137" spans="1:1">
      <c r="A137" s="92"/>
    </row>
    <row r="138" spans="1:1">
      <c r="A138" s="92"/>
    </row>
    <row r="139" spans="1:1">
      <c r="A139" s="92"/>
    </row>
    <row r="140" spans="1:1">
      <c r="A140" s="92"/>
    </row>
    <row r="141" spans="1:1">
      <c r="A141" s="92"/>
    </row>
    <row r="142" spans="1:1">
      <c r="A142" s="92"/>
    </row>
    <row r="143" spans="1:1">
      <c r="A143" s="92"/>
    </row>
    <row r="144" spans="1:1">
      <c r="A144" s="92"/>
    </row>
    <row r="145" spans="1:1">
      <c r="A145" s="92"/>
    </row>
    <row r="146" spans="1:1">
      <c r="A146" s="92"/>
    </row>
    <row r="147" spans="1:1">
      <c r="A147" s="92"/>
    </row>
    <row r="148" spans="1:1">
      <c r="A148" s="92"/>
    </row>
    <row r="149" spans="1:1">
      <c r="A149" s="92"/>
    </row>
    <row r="150" spans="1:1">
      <c r="A150" s="92"/>
    </row>
    <row r="151" spans="1:1">
      <c r="A151" s="92"/>
    </row>
    <row r="152" spans="1:1">
      <c r="A152" s="92"/>
    </row>
    <row r="153" spans="1:1">
      <c r="A153" s="92"/>
    </row>
    <row r="154" spans="1:1">
      <c r="A154" s="92"/>
    </row>
    <row r="155" spans="1:1">
      <c r="A155" s="92"/>
    </row>
    <row r="156" spans="1:1">
      <c r="A156" s="92"/>
    </row>
    <row r="157" spans="1:1">
      <c r="A157" s="92"/>
    </row>
    <row r="158" spans="1:1">
      <c r="A158" s="92"/>
    </row>
    <row r="159" spans="1:1">
      <c r="A159" s="92"/>
    </row>
    <row r="160" spans="1:1">
      <c r="A160" s="92"/>
    </row>
    <row r="161" spans="1:1">
      <c r="A161" s="93"/>
    </row>
    <row r="162" spans="1:1">
      <c r="A162" s="93"/>
    </row>
    <row r="163" spans="1:1">
      <c r="A163" s="93"/>
    </row>
    <row r="164" spans="1:1">
      <c r="A164" s="93"/>
    </row>
    <row r="165" spans="1:1">
      <c r="A165" s="93"/>
    </row>
    <row r="166" spans="1:1">
      <c r="A166" s="93"/>
    </row>
    <row r="167" spans="1:1">
      <c r="A167" s="93"/>
    </row>
    <row r="168" spans="1:1">
      <c r="A168" s="93"/>
    </row>
    <row r="169" spans="1:1">
      <c r="A169" s="93"/>
    </row>
    <row r="170" spans="1:1">
      <c r="A170" s="93"/>
    </row>
    <row r="171" spans="1:1">
      <c r="A171" s="93"/>
    </row>
    <row r="172" spans="1:1">
      <c r="A172" s="93"/>
    </row>
    <row r="173" spans="1:1">
      <c r="A173" s="93"/>
    </row>
    <row r="174" spans="1:1">
      <c r="A174" s="93"/>
    </row>
    <row r="175" spans="1:1">
      <c r="A175" s="93"/>
    </row>
    <row r="176" spans="1:1">
      <c r="A176" s="93"/>
    </row>
    <row r="177" spans="1:1">
      <c r="A177" s="93"/>
    </row>
    <row r="178" spans="1:1">
      <c r="A178" s="93"/>
    </row>
    <row r="179" spans="1:1">
      <c r="A179" s="93"/>
    </row>
    <row r="180" spans="1:1">
      <c r="A180" s="93"/>
    </row>
    <row r="181" spans="1:1">
      <c r="A181" s="93"/>
    </row>
    <row r="182" spans="1:1">
      <c r="A182" s="93"/>
    </row>
    <row r="183" spans="1:1">
      <c r="A183" s="93"/>
    </row>
    <row r="184" spans="1:1">
      <c r="A184" s="93"/>
    </row>
    <row r="185" spans="1:1">
      <c r="A185" s="93"/>
    </row>
    <row r="186" spans="1:1">
      <c r="A186" s="93"/>
    </row>
    <row r="187" spans="1:1">
      <c r="A187" s="93"/>
    </row>
    <row r="188" spans="1:1">
      <c r="A188" s="93"/>
    </row>
    <row r="189" spans="1:1">
      <c r="A189" s="93"/>
    </row>
    <row r="190" spans="1:1">
      <c r="A190" s="93"/>
    </row>
    <row r="191" spans="1:1">
      <c r="A191" s="93"/>
    </row>
    <row r="192" spans="1:1">
      <c r="A192" s="93"/>
    </row>
    <row r="193" spans="1:1">
      <c r="A193" s="93"/>
    </row>
    <row r="194" spans="1:1">
      <c r="A194" s="93"/>
    </row>
    <row r="195" spans="1:1">
      <c r="A195" s="93"/>
    </row>
    <row r="196" spans="1:1">
      <c r="A196" s="93"/>
    </row>
    <row r="197" spans="1:1">
      <c r="A197" s="93"/>
    </row>
    <row r="198" spans="1:1">
      <c r="A198" s="93"/>
    </row>
    <row r="199" spans="1:1">
      <c r="A199" s="93"/>
    </row>
    <row r="200" spans="1:1">
      <c r="A200" s="93"/>
    </row>
    <row r="201" spans="1:1">
      <c r="A201" s="93"/>
    </row>
    <row r="202" spans="1:1">
      <c r="A202" s="93"/>
    </row>
    <row r="203" spans="1:1">
      <c r="A203" s="93"/>
    </row>
    <row r="204" spans="1:1">
      <c r="A204" s="93"/>
    </row>
    <row r="205" spans="1:1">
      <c r="A205" s="93"/>
    </row>
    <row r="206" spans="1:1">
      <c r="A206" s="93"/>
    </row>
    <row r="207" spans="1:1">
      <c r="A207" s="93"/>
    </row>
    <row r="208" spans="1:1">
      <c r="A208" s="93"/>
    </row>
    <row r="209" spans="1:1">
      <c r="A209" s="93"/>
    </row>
    <row r="210" spans="1:1">
      <c r="A210" s="93"/>
    </row>
    <row r="211" spans="1:1">
      <c r="A211" s="93"/>
    </row>
    <row r="212" spans="1:1">
      <c r="A212" s="93"/>
    </row>
    <row r="213" spans="1:1">
      <c r="A213" s="93"/>
    </row>
    <row r="214" spans="1:1">
      <c r="A214" s="93"/>
    </row>
    <row r="215" spans="1:1">
      <c r="A215" s="93"/>
    </row>
    <row r="216" spans="1:1">
      <c r="A216" s="93"/>
    </row>
    <row r="217" spans="1:1">
      <c r="A217" s="93"/>
    </row>
    <row r="218" spans="1:1">
      <c r="A218" s="93"/>
    </row>
    <row r="219" spans="1:1">
      <c r="A219" s="93"/>
    </row>
    <row r="220" spans="1:1">
      <c r="A220" s="93"/>
    </row>
    <row r="221" spans="1:1">
      <c r="A221" s="93"/>
    </row>
    <row r="222" spans="1:1">
      <c r="A222" s="93"/>
    </row>
    <row r="223" spans="1:1">
      <c r="A223" s="93"/>
    </row>
    <row r="224" spans="1:1">
      <c r="A224" s="93"/>
    </row>
    <row r="225" spans="1:1">
      <c r="A225" s="93"/>
    </row>
    <row r="226" spans="1:1">
      <c r="A226" s="93"/>
    </row>
    <row r="227" spans="1:1">
      <c r="A227" s="93"/>
    </row>
    <row r="228" spans="1:1">
      <c r="A228" s="93"/>
    </row>
    <row r="229" spans="1:1">
      <c r="A229" s="93"/>
    </row>
    <row r="230" spans="1:1">
      <c r="A230" s="93"/>
    </row>
    <row r="231" spans="1:1">
      <c r="A231" s="93"/>
    </row>
    <row r="232" spans="1:1">
      <c r="A232" s="93"/>
    </row>
    <row r="233" spans="1:1">
      <c r="A233" s="93"/>
    </row>
    <row r="234" spans="1:1">
      <c r="A234" s="93"/>
    </row>
    <row r="235" spans="1:1">
      <c r="A235" s="93"/>
    </row>
    <row r="236" spans="1:1">
      <c r="A236" s="93"/>
    </row>
    <row r="237" spans="1:1">
      <c r="A237" s="93"/>
    </row>
    <row r="238" spans="1:1">
      <c r="A238" s="93"/>
    </row>
    <row r="239" spans="1:1">
      <c r="A239" s="93"/>
    </row>
    <row r="240" spans="1:1">
      <c r="A240" s="93"/>
    </row>
    <row r="241" spans="1:1">
      <c r="A241" s="93"/>
    </row>
    <row r="242" spans="1:1">
      <c r="A242" s="93"/>
    </row>
    <row r="243" spans="1:1">
      <c r="A243" s="93"/>
    </row>
    <row r="244" spans="1:1">
      <c r="A244" s="93"/>
    </row>
    <row r="245" spans="1:1">
      <c r="A245" s="93"/>
    </row>
    <row r="246" spans="1:1">
      <c r="A246" s="93"/>
    </row>
    <row r="247" spans="1:1">
      <c r="A247" s="93"/>
    </row>
    <row r="248" spans="1:1">
      <c r="A248" s="93"/>
    </row>
    <row r="249" spans="1:1">
      <c r="A249" s="93"/>
    </row>
    <row r="250" spans="1:1">
      <c r="A250" s="93"/>
    </row>
    <row r="251" spans="1:1">
      <c r="A251" s="93"/>
    </row>
    <row r="252" spans="1:1">
      <c r="A252" s="93"/>
    </row>
    <row r="253" spans="1:1">
      <c r="A253" s="93"/>
    </row>
    <row r="254" spans="1:1">
      <c r="A254" s="93"/>
    </row>
    <row r="255" spans="1:1">
      <c r="A255" s="93"/>
    </row>
    <row r="256" spans="1:1">
      <c r="A256" s="93"/>
    </row>
    <row r="257" spans="1:1">
      <c r="A257" s="93"/>
    </row>
    <row r="258" spans="1:1">
      <c r="A258" s="93"/>
    </row>
    <row r="259" spans="1:1">
      <c r="A259" s="93"/>
    </row>
    <row r="260" spans="1:1">
      <c r="A260" s="93"/>
    </row>
    <row r="261" spans="1:1">
      <c r="A261" s="93"/>
    </row>
    <row r="262" spans="1:1">
      <c r="A262" s="93"/>
    </row>
    <row r="263" spans="1:1">
      <c r="A263" s="93"/>
    </row>
    <row r="264" spans="1:1">
      <c r="A264" s="93"/>
    </row>
    <row r="265" spans="1:1">
      <c r="A265" s="93"/>
    </row>
    <row r="266" spans="1:1">
      <c r="A266" s="93"/>
    </row>
    <row r="267" spans="1:1">
      <c r="A267" s="93"/>
    </row>
    <row r="268" spans="1:1">
      <c r="A268" s="93"/>
    </row>
    <row r="269" spans="1:1">
      <c r="A269" s="93"/>
    </row>
    <row r="270" spans="1:1">
      <c r="A270" s="93"/>
    </row>
    <row r="271" spans="1:1">
      <c r="A271" s="93"/>
    </row>
    <row r="272" spans="1:1">
      <c r="A272" s="93"/>
    </row>
    <row r="273" spans="1:1">
      <c r="A273" s="93"/>
    </row>
    <row r="274" spans="1:1">
      <c r="A274" s="93"/>
    </row>
    <row r="275" spans="1:1">
      <c r="A275" s="93"/>
    </row>
    <row r="276" spans="1:1">
      <c r="A276" s="93"/>
    </row>
    <row r="277" spans="1:1">
      <c r="A277" s="93"/>
    </row>
    <row r="278" spans="1:1">
      <c r="A278" s="93"/>
    </row>
    <row r="279" spans="1:1">
      <c r="A279" s="93"/>
    </row>
    <row r="280" spans="1:1">
      <c r="A280" s="93"/>
    </row>
    <row r="281" spans="1:1">
      <c r="A281" s="93"/>
    </row>
    <row r="282" spans="1:1">
      <c r="A282" s="93"/>
    </row>
    <row r="283" spans="1:1">
      <c r="A283" s="93"/>
    </row>
    <row r="284" spans="1:1">
      <c r="A284" s="93"/>
    </row>
    <row r="285" spans="1:1">
      <c r="A285" s="93"/>
    </row>
    <row r="286" spans="1:1">
      <c r="A286" s="93"/>
    </row>
    <row r="287" spans="1:1">
      <c r="A287" s="93"/>
    </row>
    <row r="288" spans="1:1">
      <c r="A288" s="93"/>
    </row>
    <row r="289" spans="1:1">
      <c r="A289" s="93"/>
    </row>
    <row r="290" spans="1:1">
      <c r="A290" s="93"/>
    </row>
    <row r="291" spans="1:1">
      <c r="A291" s="93"/>
    </row>
    <row r="292" spans="1:1">
      <c r="A292" s="93"/>
    </row>
    <row r="293" spans="1:1">
      <c r="A293" s="93"/>
    </row>
    <row r="294" spans="1:1">
      <c r="A294" s="93"/>
    </row>
    <row r="295" spans="1:1">
      <c r="A295" s="93"/>
    </row>
    <row r="296" spans="1:1">
      <c r="A296" s="93"/>
    </row>
    <row r="297" spans="1:1">
      <c r="A297" s="93"/>
    </row>
    <row r="298" spans="1:1">
      <c r="A298" s="93"/>
    </row>
    <row r="299" spans="1:1">
      <c r="A299" s="93"/>
    </row>
    <row r="300" spans="1:1">
      <c r="A300" s="93"/>
    </row>
    <row r="301" spans="1:1">
      <c r="A301" s="93"/>
    </row>
    <row r="302" spans="1:1">
      <c r="A302" s="93"/>
    </row>
    <row r="303" spans="1:1">
      <c r="A303" s="93"/>
    </row>
    <row r="304" spans="1:1">
      <c r="A304" s="93"/>
    </row>
    <row r="305" spans="1:1">
      <c r="A305" s="93"/>
    </row>
    <row r="306" spans="1:1">
      <c r="A306" s="93"/>
    </row>
    <row r="307" spans="1:1">
      <c r="A307" s="93"/>
    </row>
    <row r="308" spans="1:1">
      <c r="A308" s="93"/>
    </row>
    <row r="309" spans="1:1">
      <c r="A309" s="93"/>
    </row>
    <row r="310" spans="1:1">
      <c r="A310" s="93"/>
    </row>
    <row r="311" spans="1:1">
      <c r="A311" s="93"/>
    </row>
    <row r="312" spans="1:1">
      <c r="A312" s="93"/>
    </row>
    <row r="313" spans="1:1">
      <c r="A313" s="93"/>
    </row>
    <row r="314" spans="1:1">
      <c r="A314" s="93"/>
    </row>
    <row r="315" spans="1:1">
      <c r="A315" s="93"/>
    </row>
    <row r="316" spans="1:1">
      <c r="A316" s="93"/>
    </row>
    <row r="317" spans="1:1">
      <c r="A317" s="93"/>
    </row>
    <row r="318" spans="1:1">
      <c r="A318" s="93"/>
    </row>
    <row r="319" spans="1:1">
      <c r="A319" s="93"/>
    </row>
    <row r="320" spans="1:1">
      <c r="A320" s="93"/>
    </row>
    <row r="321" spans="1:1">
      <c r="A321" s="93"/>
    </row>
    <row r="322" spans="1:1">
      <c r="A322" s="93"/>
    </row>
    <row r="323" spans="1:1">
      <c r="A323" s="93"/>
    </row>
    <row r="324" spans="1:1">
      <c r="A324" s="93"/>
    </row>
    <row r="325" spans="1:1">
      <c r="A325" s="93"/>
    </row>
    <row r="326" spans="1:1">
      <c r="A326" s="93"/>
    </row>
    <row r="327" spans="1:1">
      <c r="A327" s="93"/>
    </row>
  </sheetData>
  <mergeCells count="13">
    <mergeCell ref="A2:I2"/>
    <mergeCell ref="A3:I3"/>
    <mergeCell ref="C4:E4"/>
    <mergeCell ref="C102:D102"/>
    <mergeCell ref="F102:H102"/>
    <mergeCell ref="C101:D101"/>
    <mergeCell ref="F101:H101"/>
    <mergeCell ref="A6:I6"/>
    <mergeCell ref="C8:D8"/>
    <mergeCell ref="E8:I8"/>
    <mergeCell ref="B8:B9"/>
    <mergeCell ref="A8:A9"/>
    <mergeCell ref="A11:I11"/>
  </mergeCells>
  <phoneticPr fontId="0" type="noConversion"/>
  <pageMargins left="0.24" right="0.16" top="0.2" bottom="0.2" header="0.19685039370078741" footer="0.11811023622047245"/>
  <pageSetup paperSize="9" scale="51" orientation="landscape" verticalDpi="300" r:id="rId1"/>
  <headerFooter alignWithMargins="0"/>
  <ignoredErrors>
    <ignoredError sqref="H92 H94 G78:G81 G23:G25 G73:G75 G49:G51 G14:G22 G71 H57:H62 G63:G69 H13:H25 H63:H84 G57:G62 H87:H88 F92:G92 G89:G91 H89:H91 C92:E92 G26:G48 H26:H56 H95:H99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dimension ref="A2:G237"/>
  <sheetViews>
    <sheetView view="pageBreakPreview" zoomScale="80" zoomScaleSheetLayoutView="80" workbookViewId="0">
      <selection activeCell="J7" sqref="J7"/>
    </sheetView>
  </sheetViews>
  <sheetFormatPr defaultRowHeight="18.75"/>
  <cols>
    <col min="1" max="1" width="60.28515625" style="69" customWidth="1"/>
    <col min="2" max="2" width="12.5703125" style="70" customWidth="1"/>
    <col min="3" max="3" width="14.85546875" style="70" customWidth="1"/>
    <col min="4" max="4" width="16.140625" style="70" customWidth="1"/>
    <col min="5" max="5" width="16.7109375" style="70" customWidth="1"/>
    <col min="6" max="6" width="16.140625" style="70" customWidth="1"/>
    <col min="7" max="7" width="17.140625" style="70" customWidth="1"/>
    <col min="8" max="16384" width="9.140625" style="69"/>
  </cols>
  <sheetData>
    <row r="2" spans="1:7" ht="33.75" customHeight="1">
      <c r="A2" s="615" t="s">
        <v>224</v>
      </c>
      <c r="B2" s="615"/>
      <c r="C2" s="615"/>
      <c r="D2" s="615"/>
      <c r="E2" s="615"/>
      <c r="F2" s="615"/>
      <c r="G2" s="615"/>
    </row>
    <row r="3" spans="1:7" ht="28.5" customHeight="1">
      <c r="A3" s="72"/>
      <c r="B3" s="73"/>
      <c r="C3" s="73"/>
      <c r="D3" s="72"/>
      <c r="E3" s="72"/>
      <c r="F3" s="72"/>
      <c r="G3" s="73"/>
    </row>
    <row r="4" spans="1:7" ht="60" customHeight="1">
      <c r="A4" s="163" t="s">
        <v>105</v>
      </c>
      <c r="B4" s="164" t="s">
        <v>7</v>
      </c>
      <c r="C4" s="164" t="s">
        <v>354</v>
      </c>
      <c r="D4" s="164" t="s">
        <v>357</v>
      </c>
      <c r="E4" s="164" t="s">
        <v>356</v>
      </c>
      <c r="F4" s="164" t="s">
        <v>206</v>
      </c>
      <c r="G4" s="165" t="s">
        <v>205</v>
      </c>
    </row>
    <row r="5" spans="1:7" ht="23.25" customHeight="1">
      <c r="A5" s="166">
        <v>1</v>
      </c>
      <c r="B5" s="167">
        <v>2</v>
      </c>
      <c r="C5" s="167">
        <v>3</v>
      </c>
      <c r="D5" s="167">
        <v>4</v>
      </c>
      <c r="E5" s="167">
        <v>5</v>
      </c>
      <c r="F5" s="167">
        <v>6</v>
      </c>
      <c r="G5" s="167">
        <v>7</v>
      </c>
    </row>
    <row r="6" spans="1:7" ht="44.25" customHeight="1">
      <c r="A6" s="168" t="s">
        <v>207</v>
      </c>
      <c r="B6" s="167">
        <v>6000</v>
      </c>
      <c r="C6" s="167"/>
      <c r="D6" s="169">
        <f>D7+D10</f>
        <v>0</v>
      </c>
      <c r="E6" s="169">
        <f>E7+E10</f>
        <v>0</v>
      </c>
      <c r="F6" s="169">
        <f>E6-D6</f>
        <v>0</v>
      </c>
      <c r="G6" s="169" t="e">
        <f>(E6/D6)*100</f>
        <v>#DIV/0!</v>
      </c>
    </row>
    <row r="7" spans="1:7" ht="31.5" customHeight="1">
      <c r="A7" s="170" t="s">
        <v>208</v>
      </c>
      <c r="B7" s="171">
        <v>6010</v>
      </c>
      <c r="C7" s="171"/>
      <c r="D7" s="172"/>
      <c r="E7" s="172"/>
      <c r="F7" s="169">
        <f t="shared" ref="F7:F12" si="0">E7-D7</f>
        <v>0</v>
      </c>
      <c r="G7" s="169" t="e">
        <f t="shared" ref="G7:G12" si="1">(E7/D7)*100</f>
        <v>#DIV/0!</v>
      </c>
    </row>
    <row r="8" spans="1:7" ht="21.75" customHeight="1">
      <c r="A8" s="170"/>
      <c r="B8" s="171"/>
      <c r="C8" s="171"/>
      <c r="D8" s="172"/>
      <c r="E8" s="172"/>
      <c r="F8" s="169">
        <f t="shared" si="0"/>
        <v>0</v>
      </c>
      <c r="G8" s="169" t="e">
        <f t="shared" si="1"/>
        <v>#DIV/0!</v>
      </c>
    </row>
    <row r="9" spans="1:7" ht="23.25" customHeight="1">
      <c r="A9" s="173"/>
      <c r="B9" s="167"/>
      <c r="C9" s="167"/>
      <c r="D9" s="169"/>
      <c r="E9" s="169"/>
      <c r="F9" s="169">
        <f t="shared" si="0"/>
        <v>0</v>
      </c>
      <c r="G9" s="169" t="e">
        <f t="shared" si="1"/>
        <v>#DIV/0!</v>
      </c>
    </row>
    <row r="10" spans="1:7" s="76" customFormat="1" ht="26.25" customHeight="1">
      <c r="A10" s="174" t="s">
        <v>209</v>
      </c>
      <c r="B10" s="175">
        <v>6020</v>
      </c>
      <c r="C10" s="175"/>
      <c r="D10" s="172"/>
      <c r="E10" s="172"/>
      <c r="F10" s="169">
        <f t="shared" si="0"/>
        <v>0</v>
      </c>
      <c r="G10" s="169" t="e">
        <f t="shared" si="1"/>
        <v>#DIV/0!</v>
      </c>
    </row>
    <row r="11" spans="1:7" ht="23.25" customHeight="1">
      <c r="A11" s="173"/>
      <c r="B11" s="167"/>
      <c r="C11" s="167"/>
      <c r="D11" s="169"/>
      <c r="E11" s="169"/>
      <c r="F11" s="169">
        <f t="shared" si="0"/>
        <v>0</v>
      </c>
      <c r="G11" s="169" t="e">
        <f t="shared" si="1"/>
        <v>#DIV/0!</v>
      </c>
    </row>
    <row r="12" spans="1:7" ht="24" customHeight="1">
      <c r="A12" s="173"/>
      <c r="B12" s="167"/>
      <c r="C12" s="167"/>
      <c r="D12" s="169"/>
      <c r="E12" s="169"/>
      <c r="F12" s="169">
        <f t="shared" si="0"/>
        <v>0</v>
      </c>
      <c r="G12" s="169" t="e">
        <f t="shared" si="1"/>
        <v>#DIV/0!</v>
      </c>
    </row>
    <row r="13" spans="1:7">
      <c r="A13" s="114"/>
      <c r="B13" s="115"/>
      <c r="C13" s="115"/>
      <c r="D13" s="116"/>
      <c r="E13" s="117"/>
      <c r="F13" s="117"/>
      <c r="G13" s="117"/>
    </row>
    <row r="14" spans="1:7" ht="26.25" customHeight="1">
      <c r="A14" s="104" t="s">
        <v>185</v>
      </c>
      <c r="B14" s="105"/>
      <c r="C14" s="105"/>
      <c r="D14" s="176" t="s">
        <v>57</v>
      </c>
      <c r="E14" s="118"/>
      <c r="F14" s="614" t="s">
        <v>197</v>
      </c>
      <c r="G14" s="614"/>
    </row>
    <row r="15" spans="1:7">
      <c r="A15" s="88" t="s">
        <v>187</v>
      </c>
      <c r="B15" s="89"/>
      <c r="C15" s="89"/>
      <c r="D15" s="88" t="s">
        <v>192</v>
      </c>
      <c r="E15" s="88"/>
      <c r="F15" s="540" t="s">
        <v>119</v>
      </c>
      <c r="G15" s="540"/>
    </row>
    <row r="16" spans="1:7">
      <c r="A16" s="114"/>
      <c r="B16" s="115"/>
      <c r="C16" s="115"/>
      <c r="D16" s="116"/>
      <c r="E16" s="117"/>
      <c r="F16" s="117"/>
      <c r="G16" s="117"/>
    </row>
    <row r="17" spans="1:7">
      <c r="A17" s="114"/>
      <c r="B17" s="115"/>
      <c r="C17" s="115"/>
      <c r="D17" s="116"/>
      <c r="E17" s="117"/>
      <c r="F17" s="117"/>
      <c r="G17" s="117"/>
    </row>
    <row r="18" spans="1:7">
      <c r="A18" s="114"/>
      <c r="B18" s="115"/>
      <c r="C18" s="115"/>
      <c r="D18" s="116"/>
      <c r="E18" s="117"/>
      <c r="F18" s="117"/>
      <c r="G18" s="117"/>
    </row>
    <row r="19" spans="1:7">
      <c r="A19" s="114"/>
      <c r="B19" s="115"/>
      <c r="C19" s="115"/>
      <c r="D19" s="116"/>
      <c r="E19" s="117"/>
      <c r="F19" s="117"/>
      <c r="G19" s="117"/>
    </row>
    <row r="20" spans="1:7">
      <c r="A20" s="114"/>
      <c r="B20" s="115"/>
      <c r="C20" s="115"/>
      <c r="D20" s="116"/>
      <c r="E20" s="117"/>
      <c r="F20" s="117"/>
      <c r="G20" s="117"/>
    </row>
    <row r="21" spans="1:7">
      <c r="A21" s="114"/>
      <c r="B21" s="115"/>
      <c r="C21" s="115"/>
      <c r="D21" s="116"/>
      <c r="E21" s="117"/>
      <c r="F21" s="117"/>
      <c r="G21" s="117"/>
    </row>
    <row r="22" spans="1:7">
      <c r="A22" s="114"/>
      <c r="B22" s="115"/>
      <c r="C22" s="115"/>
      <c r="D22" s="116"/>
      <c r="E22" s="117"/>
      <c r="F22" s="117"/>
      <c r="G22" s="117"/>
    </row>
    <row r="23" spans="1:7">
      <c r="A23" s="114"/>
      <c r="B23" s="115"/>
      <c r="C23" s="115"/>
      <c r="D23" s="116"/>
      <c r="E23" s="117"/>
      <c r="F23" s="117"/>
      <c r="G23" s="117"/>
    </row>
    <row r="24" spans="1:7">
      <c r="A24" s="114"/>
      <c r="B24" s="115"/>
      <c r="C24" s="115"/>
      <c r="D24" s="116"/>
      <c r="E24" s="117"/>
      <c r="F24" s="117"/>
      <c r="G24" s="117"/>
    </row>
    <row r="25" spans="1:7">
      <c r="A25" s="114"/>
      <c r="B25" s="115"/>
      <c r="C25" s="115"/>
      <c r="D25" s="116"/>
      <c r="E25" s="117"/>
      <c r="F25" s="117"/>
      <c r="G25" s="117"/>
    </row>
    <row r="26" spans="1:7">
      <c r="A26" s="114"/>
      <c r="B26" s="115"/>
      <c r="C26" s="115"/>
      <c r="D26" s="116"/>
      <c r="E26" s="117"/>
      <c r="F26" s="117"/>
      <c r="G26" s="117"/>
    </row>
    <row r="27" spans="1:7">
      <c r="A27" s="114"/>
      <c r="B27" s="115"/>
      <c r="C27" s="115"/>
      <c r="D27" s="116"/>
      <c r="E27" s="117"/>
      <c r="F27" s="117"/>
      <c r="G27" s="117"/>
    </row>
    <row r="28" spans="1:7">
      <c r="A28" s="114"/>
      <c r="B28" s="115"/>
      <c r="C28" s="115"/>
      <c r="D28" s="116"/>
      <c r="E28" s="117"/>
      <c r="F28" s="117"/>
      <c r="G28" s="117"/>
    </row>
    <row r="29" spans="1:7">
      <c r="A29" s="114"/>
      <c r="B29" s="115"/>
      <c r="C29" s="115"/>
      <c r="D29" s="116"/>
      <c r="E29" s="117"/>
      <c r="F29" s="117"/>
      <c r="G29" s="117"/>
    </row>
    <row r="30" spans="1:7">
      <c r="A30" s="114"/>
      <c r="B30" s="115"/>
      <c r="C30" s="115"/>
      <c r="D30" s="116"/>
      <c r="E30" s="117"/>
      <c r="F30" s="117"/>
      <c r="G30" s="117"/>
    </row>
    <row r="31" spans="1:7">
      <c r="A31" s="114"/>
      <c r="B31" s="115"/>
      <c r="C31" s="115"/>
      <c r="D31" s="116"/>
      <c r="E31" s="117"/>
      <c r="F31" s="117"/>
      <c r="G31" s="117"/>
    </row>
    <row r="32" spans="1:7">
      <c r="A32" s="114"/>
      <c r="B32" s="115"/>
      <c r="C32" s="115"/>
      <c r="D32" s="116"/>
      <c r="E32" s="117"/>
      <c r="F32" s="117"/>
      <c r="G32" s="117"/>
    </row>
    <row r="33" spans="1:7">
      <c r="A33" s="114"/>
      <c r="B33" s="115"/>
      <c r="C33" s="115"/>
      <c r="D33" s="116"/>
      <c r="E33" s="117"/>
      <c r="F33" s="117"/>
      <c r="G33" s="117"/>
    </row>
    <row r="34" spans="1:7">
      <c r="A34" s="114"/>
      <c r="B34" s="115"/>
      <c r="C34" s="115"/>
      <c r="D34" s="116"/>
      <c r="E34" s="117"/>
      <c r="F34" s="117"/>
      <c r="G34" s="117"/>
    </row>
    <row r="35" spans="1:7">
      <c r="A35" s="114"/>
      <c r="B35" s="115"/>
      <c r="C35" s="115"/>
      <c r="D35" s="116"/>
      <c r="E35" s="117"/>
      <c r="F35" s="117"/>
      <c r="G35" s="117"/>
    </row>
    <row r="36" spans="1:7">
      <c r="A36" s="114"/>
      <c r="B36" s="115"/>
      <c r="C36" s="115"/>
      <c r="D36" s="116"/>
      <c r="E36" s="117"/>
      <c r="F36" s="117"/>
      <c r="G36" s="117"/>
    </row>
    <row r="37" spans="1:7">
      <c r="A37" s="114"/>
      <c r="B37" s="115"/>
      <c r="C37" s="115"/>
      <c r="D37" s="116"/>
      <c r="E37" s="117"/>
      <c r="F37" s="117"/>
      <c r="G37" s="117"/>
    </row>
    <row r="38" spans="1:7">
      <c r="A38" s="114"/>
      <c r="B38" s="115"/>
      <c r="C38" s="115"/>
      <c r="D38" s="116"/>
      <c r="E38" s="117"/>
      <c r="F38" s="117"/>
      <c r="G38" s="117"/>
    </row>
    <row r="39" spans="1:7">
      <c r="A39" s="114"/>
      <c r="B39" s="115"/>
      <c r="C39" s="115"/>
      <c r="D39" s="116"/>
      <c r="E39" s="117"/>
      <c r="F39" s="117"/>
      <c r="G39" s="117"/>
    </row>
    <row r="40" spans="1:7">
      <c r="A40" s="114"/>
      <c r="B40" s="115"/>
      <c r="C40" s="115"/>
      <c r="D40" s="116"/>
      <c r="E40" s="117"/>
      <c r="F40" s="117"/>
      <c r="G40" s="117"/>
    </row>
    <row r="41" spans="1:7">
      <c r="A41" s="114"/>
      <c r="B41" s="115"/>
      <c r="C41" s="115"/>
      <c r="D41" s="116"/>
      <c r="E41" s="117"/>
      <c r="F41" s="117"/>
      <c r="G41" s="117"/>
    </row>
    <row r="42" spans="1:7">
      <c r="A42" s="114"/>
      <c r="B42" s="115"/>
      <c r="C42" s="115"/>
      <c r="D42" s="116"/>
      <c r="E42" s="117"/>
      <c r="F42" s="117"/>
      <c r="G42" s="117"/>
    </row>
    <row r="43" spans="1:7">
      <c r="A43" s="114"/>
      <c r="B43" s="115"/>
      <c r="C43" s="115"/>
      <c r="D43" s="116"/>
      <c r="E43" s="117"/>
      <c r="F43" s="117"/>
      <c r="G43" s="117"/>
    </row>
    <row r="44" spans="1:7">
      <c r="A44" s="114"/>
      <c r="B44" s="115"/>
      <c r="C44" s="115"/>
      <c r="D44" s="116"/>
      <c r="E44" s="117"/>
      <c r="F44" s="117"/>
      <c r="G44" s="117"/>
    </row>
    <row r="45" spans="1:7">
      <c r="A45" s="114"/>
      <c r="B45" s="115"/>
      <c r="C45" s="115"/>
      <c r="D45" s="116"/>
      <c r="E45" s="117"/>
      <c r="F45" s="117"/>
      <c r="G45" s="117"/>
    </row>
    <row r="46" spans="1:7">
      <c r="A46" s="114"/>
      <c r="B46" s="115"/>
      <c r="C46" s="115"/>
      <c r="D46" s="116"/>
      <c r="E46" s="117"/>
      <c r="F46" s="117"/>
      <c r="G46" s="117"/>
    </row>
    <row r="47" spans="1:7">
      <c r="A47" s="114"/>
      <c r="D47" s="119"/>
      <c r="E47" s="120"/>
      <c r="F47" s="120"/>
      <c r="G47" s="120"/>
    </row>
    <row r="48" spans="1:7">
      <c r="A48" s="92"/>
      <c r="D48" s="119"/>
      <c r="E48" s="120"/>
      <c r="F48" s="120"/>
      <c r="G48" s="120"/>
    </row>
    <row r="49" spans="1:7">
      <c r="A49" s="92"/>
      <c r="D49" s="119"/>
      <c r="E49" s="120"/>
      <c r="F49" s="120"/>
      <c r="G49" s="120"/>
    </row>
    <row r="50" spans="1:7">
      <c r="A50" s="92"/>
      <c r="D50" s="119"/>
      <c r="E50" s="120"/>
      <c r="F50" s="120"/>
      <c r="G50" s="120"/>
    </row>
    <row r="51" spans="1:7">
      <c r="A51" s="92"/>
      <c r="D51" s="119"/>
      <c r="E51" s="120"/>
      <c r="F51" s="120"/>
      <c r="G51" s="120"/>
    </row>
    <row r="52" spans="1:7">
      <c r="A52" s="92"/>
      <c r="D52" s="119"/>
      <c r="E52" s="120"/>
      <c r="F52" s="120"/>
      <c r="G52" s="120"/>
    </row>
    <row r="53" spans="1:7">
      <c r="A53" s="92"/>
      <c r="D53" s="119"/>
      <c r="E53" s="120"/>
      <c r="F53" s="120"/>
      <c r="G53" s="120"/>
    </row>
    <row r="54" spans="1:7">
      <c r="A54" s="92"/>
      <c r="D54" s="119"/>
      <c r="E54" s="120"/>
      <c r="F54" s="120"/>
      <c r="G54" s="120"/>
    </row>
    <row r="55" spans="1:7">
      <c r="A55" s="92"/>
      <c r="D55" s="119"/>
      <c r="E55" s="120"/>
      <c r="F55" s="120"/>
      <c r="G55" s="120"/>
    </row>
    <row r="56" spans="1:7">
      <c r="A56" s="92"/>
      <c r="D56" s="119"/>
      <c r="E56" s="120"/>
      <c r="F56" s="120"/>
      <c r="G56" s="120"/>
    </row>
    <row r="57" spans="1:7">
      <c r="A57" s="92"/>
      <c r="D57" s="119"/>
      <c r="E57" s="120"/>
      <c r="F57" s="120"/>
      <c r="G57" s="120"/>
    </row>
    <row r="58" spans="1:7">
      <c r="A58" s="92"/>
      <c r="D58" s="119"/>
      <c r="E58" s="120"/>
      <c r="F58" s="120"/>
      <c r="G58" s="120"/>
    </row>
    <row r="59" spans="1:7">
      <c r="A59" s="92"/>
      <c r="D59" s="119"/>
      <c r="E59" s="120"/>
      <c r="F59" s="120"/>
      <c r="G59" s="120"/>
    </row>
    <row r="60" spans="1:7">
      <c r="A60" s="92"/>
      <c r="D60" s="119"/>
      <c r="E60" s="120"/>
      <c r="F60" s="120"/>
      <c r="G60" s="120"/>
    </row>
    <row r="61" spans="1:7">
      <c r="A61" s="92"/>
      <c r="D61" s="119"/>
      <c r="E61" s="120"/>
      <c r="F61" s="120"/>
      <c r="G61" s="120"/>
    </row>
    <row r="62" spans="1:7">
      <c r="A62" s="92"/>
      <c r="D62" s="119"/>
      <c r="E62" s="120"/>
      <c r="F62" s="120"/>
      <c r="G62" s="120"/>
    </row>
    <row r="63" spans="1:7">
      <c r="A63" s="92"/>
      <c r="D63" s="119"/>
      <c r="E63" s="120"/>
      <c r="F63" s="120"/>
      <c r="G63" s="120"/>
    </row>
    <row r="64" spans="1:7">
      <c r="A64" s="92"/>
      <c r="D64" s="119"/>
      <c r="E64" s="120"/>
      <c r="F64" s="120"/>
      <c r="G64" s="120"/>
    </row>
    <row r="65" spans="1:7">
      <c r="A65" s="92"/>
      <c r="D65" s="119"/>
      <c r="E65" s="120"/>
      <c r="F65" s="120"/>
      <c r="G65" s="120"/>
    </row>
    <row r="66" spans="1:7">
      <c r="A66" s="92"/>
      <c r="D66" s="119"/>
      <c r="E66" s="120"/>
      <c r="F66" s="120"/>
      <c r="G66" s="120"/>
    </row>
    <row r="67" spans="1:7">
      <c r="A67" s="92"/>
      <c r="D67" s="119"/>
      <c r="E67" s="120"/>
      <c r="F67" s="120"/>
      <c r="G67" s="120"/>
    </row>
    <row r="68" spans="1:7">
      <c r="A68" s="92"/>
      <c r="D68" s="119"/>
      <c r="E68" s="120"/>
      <c r="F68" s="120"/>
      <c r="G68" s="120"/>
    </row>
    <row r="69" spans="1:7">
      <c r="A69" s="92"/>
      <c r="D69" s="119"/>
      <c r="E69" s="120"/>
      <c r="F69" s="120"/>
      <c r="G69" s="120"/>
    </row>
    <row r="70" spans="1:7">
      <c r="A70" s="92"/>
    </row>
    <row r="71" spans="1:7">
      <c r="A71" s="93"/>
    </row>
    <row r="72" spans="1:7">
      <c r="A72" s="93"/>
    </row>
    <row r="73" spans="1:7">
      <c r="A73" s="93"/>
    </row>
    <row r="74" spans="1:7">
      <c r="A74" s="93"/>
    </row>
    <row r="75" spans="1:7">
      <c r="A75" s="93"/>
    </row>
    <row r="76" spans="1:7">
      <c r="A76" s="93"/>
    </row>
    <row r="77" spans="1:7">
      <c r="A77" s="93"/>
    </row>
    <row r="78" spans="1:7">
      <c r="A78" s="93"/>
    </row>
    <row r="79" spans="1:7">
      <c r="A79" s="93"/>
    </row>
    <row r="80" spans="1:7">
      <c r="A80" s="93"/>
    </row>
    <row r="81" spans="1:1">
      <c r="A81" s="93"/>
    </row>
    <row r="82" spans="1:1">
      <c r="A82" s="93"/>
    </row>
    <row r="83" spans="1:1">
      <c r="A83" s="93"/>
    </row>
    <row r="84" spans="1:1">
      <c r="A84" s="93"/>
    </row>
    <row r="85" spans="1:1">
      <c r="A85" s="93"/>
    </row>
    <row r="86" spans="1:1">
      <c r="A86" s="93"/>
    </row>
    <row r="87" spans="1:1">
      <c r="A87" s="93"/>
    </row>
    <row r="88" spans="1:1">
      <c r="A88" s="93"/>
    </row>
    <row r="89" spans="1:1">
      <c r="A89" s="93"/>
    </row>
    <row r="90" spans="1:1">
      <c r="A90" s="93"/>
    </row>
    <row r="91" spans="1:1">
      <c r="A91" s="93"/>
    </row>
    <row r="92" spans="1:1">
      <c r="A92" s="93"/>
    </row>
    <row r="93" spans="1:1">
      <c r="A93" s="93"/>
    </row>
    <row r="94" spans="1:1">
      <c r="A94" s="93"/>
    </row>
    <row r="95" spans="1:1">
      <c r="A95" s="93"/>
    </row>
    <row r="96" spans="1:1">
      <c r="A96" s="93"/>
    </row>
    <row r="97" spans="1:1">
      <c r="A97" s="93"/>
    </row>
    <row r="98" spans="1:1">
      <c r="A98" s="93"/>
    </row>
    <row r="99" spans="1:1">
      <c r="A99" s="93"/>
    </row>
    <row r="100" spans="1:1">
      <c r="A100" s="93"/>
    </row>
    <row r="101" spans="1:1">
      <c r="A101" s="93"/>
    </row>
    <row r="102" spans="1:1">
      <c r="A102" s="93"/>
    </row>
    <row r="103" spans="1:1">
      <c r="A103" s="93"/>
    </row>
    <row r="104" spans="1:1">
      <c r="A104" s="93"/>
    </row>
    <row r="105" spans="1:1">
      <c r="A105" s="93"/>
    </row>
    <row r="106" spans="1:1">
      <c r="A106" s="93"/>
    </row>
    <row r="107" spans="1:1">
      <c r="A107" s="93"/>
    </row>
    <row r="108" spans="1:1">
      <c r="A108" s="93"/>
    </row>
    <row r="109" spans="1:1">
      <c r="A109" s="93"/>
    </row>
    <row r="110" spans="1:1">
      <c r="A110" s="93"/>
    </row>
    <row r="111" spans="1:1">
      <c r="A111" s="93"/>
    </row>
    <row r="112" spans="1:1">
      <c r="A112" s="93"/>
    </row>
    <row r="113" spans="1:1">
      <c r="A113" s="93"/>
    </row>
    <row r="114" spans="1:1">
      <c r="A114" s="93"/>
    </row>
    <row r="115" spans="1:1">
      <c r="A115" s="93"/>
    </row>
    <row r="116" spans="1:1">
      <c r="A116" s="93"/>
    </row>
    <row r="117" spans="1:1">
      <c r="A117" s="93"/>
    </row>
    <row r="118" spans="1:1">
      <c r="A118" s="93"/>
    </row>
    <row r="119" spans="1:1">
      <c r="A119" s="93"/>
    </row>
    <row r="120" spans="1:1">
      <c r="A120" s="93"/>
    </row>
    <row r="121" spans="1:1">
      <c r="A121" s="93"/>
    </row>
    <row r="122" spans="1:1">
      <c r="A122" s="93"/>
    </row>
    <row r="123" spans="1:1">
      <c r="A123" s="93"/>
    </row>
    <row r="124" spans="1:1">
      <c r="A124" s="93"/>
    </row>
    <row r="125" spans="1:1">
      <c r="A125" s="93"/>
    </row>
    <row r="126" spans="1:1">
      <c r="A126" s="93"/>
    </row>
    <row r="127" spans="1:1">
      <c r="A127" s="93"/>
    </row>
    <row r="128" spans="1:1">
      <c r="A128" s="93"/>
    </row>
    <row r="129" spans="1:1">
      <c r="A129" s="93"/>
    </row>
    <row r="130" spans="1:1">
      <c r="A130" s="93"/>
    </row>
    <row r="131" spans="1:1">
      <c r="A131" s="93"/>
    </row>
    <row r="132" spans="1:1">
      <c r="A132" s="93"/>
    </row>
    <row r="133" spans="1:1">
      <c r="A133" s="93"/>
    </row>
    <row r="134" spans="1:1">
      <c r="A134" s="93"/>
    </row>
    <row r="135" spans="1:1">
      <c r="A135" s="93"/>
    </row>
    <row r="136" spans="1:1">
      <c r="A136" s="93"/>
    </row>
    <row r="137" spans="1:1">
      <c r="A137" s="93"/>
    </row>
    <row r="138" spans="1:1">
      <c r="A138" s="93"/>
    </row>
    <row r="139" spans="1:1">
      <c r="A139" s="93"/>
    </row>
    <row r="140" spans="1:1">
      <c r="A140" s="93"/>
    </row>
    <row r="141" spans="1:1">
      <c r="A141" s="93"/>
    </row>
    <row r="142" spans="1:1">
      <c r="A142" s="93"/>
    </row>
    <row r="143" spans="1:1">
      <c r="A143" s="93"/>
    </row>
    <row r="144" spans="1:1">
      <c r="A144" s="93"/>
    </row>
    <row r="145" spans="1:1">
      <c r="A145" s="93"/>
    </row>
    <row r="146" spans="1:1">
      <c r="A146" s="93"/>
    </row>
    <row r="147" spans="1:1">
      <c r="A147" s="93"/>
    </row>
    <row r="148" spans="1:1">
      <c r="A148" s="93"/>
    </row>
    <row r="149" spans="1:1">
      <c r="A149" s="93"/>
    </row>
    <row r="150" spans="1:1">
      <c r="A150" s="93"/>
    </row>
    <row r="151" spans="1:1">
      <c r="A151" s="93"/>
    </row>
    <row r="152" spans="1:1">
      <c r="A152" s="93"/>
    </row>
    <row r="153" spans="1:1">
      <c r="A153" s="93"/>
    </row>
    <row r="154" spans="1:1">
      <c r="A154" s="93"/>
    </row>
    <row r="155" spans="1:1">
      <c r="A155" s="93"/>
    </row>
    <row r="156" spans="1:1">
      <c r="A156" s="93"/>
    </row>
    <row r="157" spans="1:1">
      <c r="A157" s="93"/>
    </row>
    <row r="158" spans="1:1">
      <c r="A158" s="93"/>
    </row>
    <row r="159" spans="1:1">
      <c r="A159" s="93"/>
    </row>
    <row r="160" spans="1:1">
      <c r="A160" s="93"/>
    </row>
    <row r="161" spans="1:1">
      <c r="A161" s="93"/>
    </row>
    <row r="162" spans="1:1">
      <c r="A162" s="93"/>
    </row>
    <row r="163" spans="1:1">
      <c r="A163" s="93"/>
    </row>
    <row r="164" spans="1:1">
      <c r="A164" s="93"/>
    </row>
    <row r="165" spans="1:1">
      <c r="A165" s="93"/>
    </row>
    <row r="166" spans="1:1">
      <c r="A166" s="93"/>
    </row>
    <row r="167" spans="1:1">
      <c r="A167" s="93"/>
    </row>
    <row r="168" spans="1:1">
      <c r="A168" s="93"/>
    </row>
    <row r="169" spans="1:1">
      <c r="A169" s="93"/>
    </row>
    <row r="170" spans="1:1">
      <c r="A170" s="93"/>
    </row>
    <row r="171" spans="1:1">
      <c r="A171" s="93"/>
    </row>
    <row r="172" spans="1:1">
      <c r="A172" s="93"/>
    </row>
    <row r="173" spans="1:1">
      <c r="A173" s="93"/>
    </row>
    <row r="174" spans="1:1">
      <c r="A174" s="93"/>
    </row>
    <row r="175" spans="1:1">
      <c r="A175" s="93"/>
    </row>
    <row r="176" spans="1:1">
      <c r="A176" s="93"/>
    </row>
    <row r="177" spans="1:1">
      <c r="A177" s="93"/>
    </row>
    <row r="178" spans="1:1">
      <c r="A178" s="93"/>
    </row>
    <row r="179" spans="1:1">
      <c r="A179" s="93"/>
    </row>
    <row r="180" spans="1:1">
      <c r="A180" s="93"/>
    </row>
    <row r="181" spans="1:1">
      <c r="A181" s="93"/>
    </row>
    <row r="182" spans="1:1">
      <c r="A182" s="93"/>
    </row>
    <row r="183" spans="1:1">
      <c r="A183" s="93"/>
    </row>
    <row r="184" spans="1:1">
      <c r="A184" s="93"/>
    </row>
    <row r="185" spans="1:1">
      <c r="A185" s="93"/>
    </row>
    <row r="186" spans="1:1">
      <c r="A186" s="93"/>
    </row>
    <row r="187" spans="1:1">
      <c r="A187" s="93"/>
    </row>
    <row r="188" spans="1:1">
      <c r="A188" s="93"/>
    </row>
    <row r="189" spans="1:1">
      <c r="A189" s="93"/>
    </row>
    <row r="190" spans="1:1">
      <c r="A190" s="93"/>
    </row>
    <row r="191" spans="1:1">
      <c r="A191" s="93"/>
    </row>
    <row r="192" spans="1:1">
      <c r="A192" s="93"/>
    </row>
    <row r="193" spans="1:1">
      <c r="A193" s="93"/>
    </row>
    <row r="194" spans="1:1">
      <c r="A194" s="93"/>
    </row>
    <row r="195" spans="1:1">
      <c r="A195" s="93"/>
    </row>
    <row r="196" spans="1:1">
      <c r="A196" s="93"/>
    </row>
    <row r="197" spans="1:1">
      <c r="A197" s="93"/>
    </row>
    <row r="198" spans="1:1">
      <c r="A198" s="93"/>
    </row>
    <row r="199" spans="1:1">
      <c r="A199" s="93"/>
    </row>
    <row r="200" spans="1:1">
      <c r="A200" s="93"/>
    </row>
    <row r="201" spans="1:1">
      <c r="A201" s="93"/>
    </row>
    <row r="202" spans="1:1">
      <c r="A202" s="93"/>
    </row>
    <row r="203" spans="1:1">
      <c r="A203" s="93"/>
    </row>
    <row r="204" spans="1:1">
      <c r="A204" s="93"/>
    </row>
    <row r="205" spans="1:1">
      <c r="A205" s="93"/>
    </row>
    <row r="206" spans="1:1">
      <c r="A206" s="93"/>
    </row>
    <row r="207" spans="1:1">
      <c r="A207" s="93"/>
    </row>
    <row r="208" spans="1:1">
      <c r="A208" s="93"/>
    </row>
    <row r="209" spans="1:1">
      <c r="A209" s="93"/>
    </row>
    <row r="210" spans="1:1">
      <c r="A210" s="93"/>
    </row>
    <row r="211" spans="1:1">
      <c r="A211" s="93"/>
    </row>
    <row r="212" spans="1:1">
      <c r="A212" s="93"/>
    </row>
    <row r="213" spans="1:1">
      <c r="A213" s="93"/>
    </row>
    <row r="214" spans="1:1">
      <c r="A214" s="93"/>
    </row>
    <row r="215" spans="1:1">
      <c r="A215" s="93"/>
    </row>
    <row r="216" spans="1:1">
      <c r="A216" s="93"/>
    </row>
    <row r="217" spans="1:1">
      <c r="A217" s="93"/>
    </row>
    <row r="218" spans="1:1">
      <c r="A218" s="93"/>
    </row>
    <row r="219" spans="1:1">
      <c r="A219" s="93"/>
    </row>
    <row r="220" spans="1:1">
      <c r="A220" s="93"/>
    </row>
    <row r="221" spans="1:1">
      <c r="A221" s="93"/>
    </row>
    <row r="222" spans="1:1">
      <c r="A222" s="93"/>
    </row>
    <row r="223" spans="1:1">
      <c r="A223" s="93"/>
    </row>
    <row r="224" spans="1:1">
      <c r="A224" s="93"/>
    </row>
    <row r="225" spans="1:1">
      <c r="A225" s="93"/>
    </row>
    <row r="226" spans="1:1">
      <c r="A226" s="93"/>
    </row>
    <row r="227" spans="1:1">
      <c r="A227" s="93"/>
    </row>
    <row r="228" spans="1:1">
      <c r="A228" s="93"/>
    </row>
    <row r="229" spans="1:1">
      <c r="A229" s="93"/>
    </row>
    <row r="230" spans="1:1">
      <c r="A230" s="93"/>
    </row>
    <row r="231" spans="1:1">
      <c r="A231" s="93"/>
    </row>
    <row r="232" spans="1:1">
      <c r="A232" s="93"/>
    </row>
    <row r="233" spans="1:1">
      <c r="A233" s="93"/>
    </row>
    <row r="234" spans="1:1">
      <c r="A234" s="93"/>
    </row>
    <row r="235" spans="1:1">
      <c r="A235" s="93"/>
    </row>
    <row r="236" spans="1:1">
      <c r="A236" s="93"/>
    </row>
    <row r="237" spans="1:1">
      <c r="A237" s="93"/>
    </row>
  </sheetData>
  <mergeCells count="3">
    <mergeCell ref="F14:G14"/>
    <mergeCell ref="F15:G15"/>
    <mergeCell ref="A2:G2"/>
  </mergeCells>
  <pageMargins left="0.23622047244094491" right="0.15748031496062992" top="0.19685039370078741" bottom="0.19685039370078741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43"/>
  </sheetPr>
  <dimension ref="A2:H287"/>
  <sheetViews>
    <sheetView view="pageBreakPreview" topLeftCell="A40" zoomScale="60" workbookViewId="0">
      <selection activeCell="A64" sqref="A64:G64"/>
    </sheetView>
  </sheetViews>
  <sheetFormatPr defaultRowHeight="18.75"/>
  <cols>
    <col min="1" max="1" width="59.7109375" style="2" customWidth="1"/>
    <col min="2" max="2" width="12.85546875" style="260" customWidth="1"/>
    <col min="3" max="3" width="15.7109375" style="260" customWidth="1"/>
    <col min="4" max="4" width="18" style="260" customWidth="1"/>
    <col min="5" max="5" width="16.7109375" style="260" customWidth="1"/>
    <col min="6" max="6" width="17" style="260" customWidth="1"/>
    <col min="7" max="7" width="16.5703125" style="260" customWidth="1"/>
    <col min="8" max="8" width="5.28515625" style="2" customWidth="1"/>
    <col min="9" max="16384" width="9.140625" style="2"/>
  </cols>
  <sheetData>
    <row r="2" spans="1:7">
      <c r="A2" s="449" t="s">
        <v>221</v>
      </c>
      <c r="B2" s="449"/>
      <c r="C2" s="449"/>
      <c r="D2" s="449"/>
      <c r="E2" s="449"/>
      <c r="F2" s="449"/>
      <c r="G2" s="449"/>
    </row>
    <row r="3" spans="1:7">
      <c r="A3" s="15"/>
      <c r="B3" s="233"/>
      <c r="C3" s="233"/>
      <c r="D3" s="234"/>
      <c r="E3" s="234"/>
      <c r="F3" s="234"/>
      <c r="G3" s="233"/>
    </row>
    <row r="4" spans="1:7" ht="73.5" customHeight="1">
      <c r="A4" s="44" t="s">
        <v>105</v>
      </c>
      <c r="B4" s="235" t="s">
        <v>7</v>
      </c>
      <c r="C4" s="235" t="s">
        <v>348</v>
      </c>
      <c r="D4" s="235" t="s">
        <v>349</v>
      </c>
      <c r="E4" s="235" t="s">
        <v>350</v>
      </c>
      <c r="F4" s="235" t="s">
        <v>206</v>
      </c>
      <c r="G4" s="236" t="s">
        <v>225</v>
      </c>
    </row>
    <row r="5" spans="1:7" ht="23.25" customHeight="1">
      <c r="A5" s="27">
        <v>1</v>
      </c>
      <c r="B5" s="237">
        <v>2</v>
      </c>
      <c r="C5" s="237">
        <v>3</v>
      </c>
      <c r="D5" s="237">
        <v>4</v>
      </c>
      <c r="E5" s="237">
        <v>5</v>
      </c>
      <c r="F5" s="237">
        <v>6</v>
      </c>
      <c r="G5" s="237">
        <v>7</v>
      </c>
    </row>
    <row r="6" spans="1:7" ht="63.75" customHeight="1">
      <c r="A6" s="50" t="s">
        <v>201</v>
      </c>
      <c r="B6" s="408">
        <v>1018</v>
      </c>
      <c r="C6" s="238">
        <f>SUM(C7:C24)</f>
        <v>-924</v>
      </c>
      <c r="D6" s="238">
        <f>SUM(D7:D24)</f>
        <v>-854</v>
      </c>
      <c r="E6" s="238">
        <f>SUM(E7:E24)</f>
        <v>-896</v>
      </c>
      <c r="F6" s="239">
        <f>E6-D6</f>
        <v>-42</v>
      </c>
      <c r="G6" s="239">
        <f>(E6/D6)*100</f>
        <v>104.91803278688525</v>
      </c>
    </row>
    <row r="7" spans="1:7" ht="22.5" customHeight="1">
      <c r="A7" s="183" t="s">
        <v>239</v>
      </c>
      <c r="B7" s="408"/>
      <c r="C7" s="240">
        <v>0</v>
      </c>
      <c r="D7" s="240">
        <v>-3</v>
      </c>
      <c r="E7" s="240">
        <v>0</v>
      </c>
      <c r="F7" s="241">
        <f t="shared" ref="F7:F24" si="0">E7-D7</f>
        <v>3</v>
      </c>
      <c r="G7" s="241">
        <f t="shared" ref="G7:G24" si="1">(E7/D7)*100</f>
        <v>0</v>
      </c>
    </row>
    <row r="8" spans="1:7" ht="22.5" customHeight="1">
      <c r="A8" s="184" t="s">
        <v>17</v>
      </c>
      <c r="B8" s="408"/>
      <c r="C8" s="240">
        <v>-1</v>
      </c>
      <c r="D8" s="240">
        <v>-12</v>
      </c>
      <c r="E8" s="240">
        <v>-10</v>
      </c>
      <c r="F8" s="241">
        <f t="shared" si="0"/>
        <v>2</v>
      </c>
      <c r="G8" s="241">
        <f t="shared" si="1"/>
        <v>83.333333333333343</v>
      </c>
    </row>
    <row r="9" spans="1:7" ht="22.5" customHeight="1">
      <c r="A9" s="184" t="s">
        <v>240</v>
      </c>
      <c r="B9" s="408"/>
      <c r="C9" s="240">
        <v>-25</v>
      </c>
      <c r="D9" s="240">
        <v>-30</v>
      </c>
      <c r="E9" s="240">
        <v>-30</v>
      </c>
      <c r="F9" s="241">
        <f t="shared" si="0"/>
        <v>0</v>
      </c>
      <c r="G9" s="241">
        <f t="shared" si="1"/>
        <v>100</v>
      </c>
    </row>
    <row r="10" spans="1:7" ht="22.5" customHeight="1">
      <c r="A10" s="184" t="s">
        <v>241</v>
      </c>
      <c r="B10" s="408"/>
      <c r="C10" s="240">
        <v>-243</v>
      </c>
      <c r="D10" s="240">
        <v>-261</v>
      </c>
      <c r="E10" s="240">
        <v>-128</v>
      </c>
      <c r="F10" s="241">
        <f t="shared" si="0"/>
        <v>133</v>
      </c>
      <c r="G10" s="241">
        <f t="shared" si="1"/>
        <v>49.042145593869726</v>
      </c>
    </row>
    <row r="11" spans="1:7" ht="36" customHeight="1">
      <c r="A11" s="184" t="s">
        <v>242</v>
      </c>
      <c r="B11" s="408"/>
      <c r="C11" s="240">
        <v>-1</v>
      </c>
      <c r="D11" s="240">
        <v>-3</v>
      </c>
      <c r="E11" s="240">
        <v>-1</v>
      </c>
      <c r="F11" s="241">
        <f t="shared" si="0"/>
        <v>2</v>
      </c>
      <c r="G11" s="241">
        <f t="shared" si="1"/>
        <v>33.333333333333329</v>
      </c>
    </row>
    <row r="12" spans="1:7" ht="22.5" customHeight="1">
      <c r="A12" s="184" t="s">
        <v>243</v>
      </c>
      <c r="B12" s="408"/>
      <c r="C12" s="240">
        <v>-8</v>
      </c>
      <c r="D12" s="240">
        <v>-11</v>
      </c>
      <c r="E12" s="240">
        <v>-39</v>
      </c>
      <c r="F12" s="241">
        <f t="shared" si="0"/>
        <v>-28</v>
      </c>
      <c r="G12" s="241">
        <f t="shared" si="1"/>
        <v>354.54545454545456</v>
      </c>
    </row>
    <row r="13" spans="1:7" ht="22.5" customHeight="1">
      <c r="A13" s="184" t="s">
        <v>244</v>
      </c>
      <c r="B13" s="408"/>
      <c r="C13" s="240">
        <v>-439</v>
      </c>
      <c r="D13" s="240">
        <v>-450</v>
      </c>
      <c r="E13" s="240">
        <v>-572</v>
      </c>
      <c r="F13" s="241">
        <f t="shared" si="0"/>
        <v>-122</v>
      </c>
      <c r="G13" s="241">
        <f t="shared" si="1"/>
        <v>127.11111111111111</v>
      </c>
    </row>
    <row r="14" spans="1:7" ht="22.5" customHeight="1">
      <c r="A14" s="183" t="s">
        <v>245</v>
      </c>
      <c r="B14" s="408"/>
      <c r="C14" s="240">
        <v>-18</v>
      </c>
      <c r="D14" s="240">
        <v>-18</v>
      </c>
      <c r="E14" s="240">
        <v>-11</v>
      </c>
      <c r="F14" s="241">
        <f t="shared" si="0"/>
        <v>7</v>
      </c>
      <c r="G14" s="241">
        <f t="shared" si="1"/>
        <v>61.111111111111114</v>
      </c>
    </row>
    <row r="15" spans="1:7" ht="22.5" customHeight="1">
      <c r="A15" s="183" t="s">
        <v>246</v>
      </c>
      <c r="B15" s="408"/>
      <c r="C15" s="240">
        <v>-4</v>
      </c>
      <c r="D15" s="240">
        <v>0</v>
      </c>
      <c r="E15" s="240">
        <v>0</v>
      </c>
      <c r="F15" s="241">
        <f t="shared" si="0"/>
        <v>0</v>
      </c>
      <c r="G15" s="243" t="e">
        <f t="shared" si="1"/>
        <v>#DIV/0!</v>
      </c>
    </row>
    <row r="16" spans="1:7" ht="22.5" customHeight="1">
      <c r="A16" s="183" t="s">
        <v>247</v>
      </c>
      <c r="B16" s="408"/>
      <c r="C16" s="240">
        <v>-14</v>
      </c>
      <c r="D16" s="240">
        <v>-15</v>
      </c>
      <c r="E16" s="240">
        <v>-16</v>
      </c>
      <c r="F16" s="241">
        <f t="shared" si="0"/>
        <v>-1</v>
      </c>
      <c r="G16" s="241">
        <f t="shared" si="1"/>
        <v>106.66666666666667</v>
      </c>
    </row>
    <row r="17" spans="1:7" ht="22.5" customHeight="1">
      <c r="A17" s="183" t="s">
        <v>248</v>
      </c>
      <c r="B17" s="408"/>
      <c r="C17" s="240">
        <v>-19</v>
      </c>
      <c r="D17" s="240">
        <v>0</v>
      </c>
      <c r="E17" s="240">
        <v>0</v>
      </c>
      <c r="F17" s="241">
        <f t="shared" si="0"/>
        <v>0</v>
      </c>
      <c r="G17" s="244" t="e">
        <f t="shared" si="1"/>
        <v>#DIV/0!</v>
      </c>
    </row>
    <row r="18" spans="1:7" ht="42.75" customHeight="1">
      <c r="A18" s="183" t="s">
        <v>249</v>
      </c>
      <c r="B18" s="408"/>
      <c r="C18" s="240">
        <v>-94</v>
      </c>
      <c r="D18" s="240">
        <v>0</v>
      </c>
      <c r="E18" s="240">
        <v>0</v>
      </c>
      <c r="F18" s="241">
        <f t="shared" si="0"/>
        <v>0</v>
      </c>
      <c r="G18" s="244" t="e">
        <f t="shared" si="1"/>
        <v>#DIV/0!</v>
      </c>
    </row>
    <row r="19" spans="1:7" ht="21" customHeight="1">
      <c r="A19" s="183" t="s">
        <v>250</v>
      </c>
      <c r="B19" s="408"/>
      <c r="C19" s="240">
        <v>-4</v>
      </c>
      <c r="D19" s="240">
        <v>0</v>
      </c>
      <c r="E19" s="240">
        <v>0</v>
      </c>
      <c r="F19" s="241">
        <f t="shared" si="0"/>
        <v>0</v>
      </c>
      <c r="G19" s="244" t="e">
        <f t="shared" si="1"/>
        <v>#DIV/0!</v>
      </c>
    </row>
    <row r="20" spans="1:7" ht="22.5" customHeight="1">
      <c r="A20" s="183" t="s">
        <v>251</v>
      </c>
      <c r="B20" s="408"/>
      <c r="C20" s="240">
        <v>-16</v>
      </c>
      <c r="D20" s="240">
        <v>-13</v>
      </c>
      <c r="E20" s="240">
        <v>-12</v>
      </c>
      <c r="F20" s="241">
        <f t="shared" si="0"/>
        <v>1</v>
      </c>
      <c r="G20" s="241">
        <f t="shared" si="1"/>
        <v>92.307692307692307</v>
      </c>
    </row>
    <row r="21" spans="1:7" ht="22.5" customHeight="1">
      <c r="A21" s="193" t="s">
        <v>316</v>
      </c>
      <c r="B21" s="409"/>
      <c r="C21" s="253">
        <v>0</v>
      </c>
      <c r="D21" s="253">
        <v>0</v>
      </c>
      <c r="E21" s="253">
        <v>-6</v>
      </c>
      <c r="F21" s="246">
        <f t="shared" si="0"/>
        <v>-6</v>
      </c>
      <c r="G21" s="247" t="e">
        <f t="shared" si="1"/>
        <v>#DIV/0!</v>
      </c>
    </row>
    <row r="22" spans="1:7" ht="22.5" customHeight="1">
      <c r="A22" s="183" t="s">
        <v>311</v>
      </c>
      <c r="B22" s="408"/>
      <c r="C22" s="240">
        <v>-1</v>
      </c>
      <c r="D22" s="240">
        <v>-1</v>
      </c>
      <c r="E22" s="240">
        <v>0</v>
      </c>
      <c r="F22" s="241">
        <f t="shared" si="0"/>
        <v>1</v>
      </c>
      <c r="G22" s="244">
        <f t="shared" si="1"/>
        <v>0</v>
      </c>
    </row>
    <row r="23" spans="1:7" ht="22.5" customHeight="1">
      <c r="A23" s="193" t="s">
        <v>317</v>
      </c>
      <c r="B23" s="409"/>
      <c r="C23" s="253">
        <v>0</v>
      </c>
      <c r="D23" s="253">
        <v>0</v>
      </c>
      <c r="E23" s="253">
        <v>-34</v>
      </c>
      <c r="F23" s="246">
        <f t="shared" si="0"/>
        <v>-34</v>
      </c>
      <c r="G23" s="247" t="e">
        <f t="shared" si="1"/>
        <v>#DIV/0!</v>
      </c>
    </row>
    <row r="24" spans="1:7" ht="22.5" customHeight="1">
      <c r="A24" s="183" t="s">
        <v>252</v>
      </c>
      <c r="B24" s="410"/>
      <c r="C24" s="240">
        <v>-37</v>
      </c>
      <c r="D24" s="240">
        <v>-37</v>
      </c>
      <c r="E24" s="240">
        <v>-37</v>
      </c>
      <c r="F24" s="239">
        <f t="shared" si="0"/>
        <v>0</v>
      </c>
      <c r="G24" s="241">
        <f t="shared" si="1"/>
        <v>100</v>
      </c>
    </row>
    <row r="25" spans="1:7" s="12" customFormat="1" ht="30" customHeight="1">
      <c r="A25" s="50" t="s">
        <v>202</v>
      </c>
      <c r="B25" s="411">
        <v>1049</v>
      </c>
      <c r="C25" s="238">
        <f>SUM(C26:C39)</f>
        <v>-264</v>
      </c>
      <c r="D25" s="238">
        <f>SUM(D27:D39)</f>
        <v>-286</v>
      </c>
      <c r="E25" s="238">
        <f>SUM(E27:E39)</f>
        <v>-290</v>
      </c>
      <c r="F25" s="239">
        <f t="shared" ref="F25:F62" si="2">E25-D25</f>
        <v>-4</v>
      </c>
      <c r="G25" s="239">
        <f t="shared" ref="G25:G62" si="3">(E25/D25)*100</f>
        <v>101.3986013986014</v>
      </c>
    </row>
    <row r="26" spans="1:7" s="12" customFormat="1" ht="26.25" customHeight="1">
      <c r="A26" s="183" t="s">
        <v>253</v>
      </c>
      <c r="B26" s="412"/>
      <c r="C26" s="240">
        <v>-1</v>
      </c>
      <c r="D26" s="238">
        <v>0</v>
      </c>
      <c r="E26" s="238">
        <v>0</v>
      </c>
      <c r="F26" s="241">
        <f t="shared" si="2"/>
        <v>0</v>
      </c>
      <c r="G26" s="244" t="e">
        <f t="shared" si="3"/>
        <v>#DIV/0!</v>
      </c>
    </row>
    <row r="27" spans="1:7" s="12" customFormat="1" ht="26.25" customHeight="1">
      <c r="A27" s="183" t="s">
        <v>254</v>
      </c>
      <c r="B27" s="412"/>
      <c r="C27" s="242">
        <v>-14</v>
      </c>
      <c r="D27" s="242">
        <v>0</v>
      </c>
      <c r="E27" s="240">
        <v>-15</v>
      </c>
      <c r="F27" s="241">
        <f t="shared" si="2"/>
        <v>-15</v>
      </c>
      <c r="G27" s="244" t="e">
        <f t="shared" si="3"/>
        <v>#DIV/0!</v>
      </c>
    </row>
    <row r="28" spans="1:7" s="12" customFormat="1" ht="26.25" customHeight="1">
      <c r="A28" s="183" t="s">
        <v>255</v>
      </c>
      <c r="B28" s="412"/>
      <c r="C28" s="242">
        <v>-12</v>
      </c>
      <c r="D28" s="242">
        <v>-16</v>
      </c>
      <c r="E28" s="240">
        <v>-13</v>
      </c>
      <c r="F28" s="241">
        <f t="shared" si="2"/>
        <v>3</v>
      </c>
      <c r="G28" s="241">
        <f t="shared" si="3"/>
        <v>81.25</v>
      </c>
    </row>
    <row r="29" spans="1:7" s="12" customFormat="1" ht="26.25" customHeight="1">
      <c r="A29" s="183" t="s">
        <v>256</v>
      </c>
      <c r="B29" s="412"/>
      <c r="C29" s="242">
        <v>-4</v>
      </c>
      <c r="D29" s="242">
        <v>-8</v>
      </c>
      <c r="E29" s="240">
        <v>-6</v>
      </c>
      <c r="F29" s="241">
        <f t="shared" si="2"/>
        <v>2</v>
      </c>
      <c r="G29" s="241">
        <f t="shared" si="3"/>
        <v>75</v>
      </c>
    </row>
    <row r="30" spans="1:7" s="12" customFormat="1" ht="27.75" customHeight="1">
      <c r="A30" s="183" t="s">
        <v>257</v>
      </c>
      <c r="B30" s="412"/>
      <c r="C30" s="242">
        <v>-10</v>
      </c>
      <c r="D30" s="242">
        <v>-11</v>
      </c>
      <c r="E30" s="240">
        <v>-9</v>
      </c>
      <c r="F30" s="241">
        <f t="shared" si="2"/>
        <v>2</v>
      </c>
      <c r="G30" s="241">
        <f t="shared" si="3"/>
        <v>81.818181818181827</v>
      </c>
    </row>
    <row r="31" spans="1:7" s="12" customFormat="1" ht="27.75" customHeight="1">
      <c r="A31" s="183" t="s">
        <v>258</v>
      </c>
      <c r="B31" s="412"/>
      <c r="C31" s="242">
        <v>-51</v>
      </c>
      <c r="D31" s="242">
        <v>-75</v>
      </c>
      <c r="E31" s="240">
        <v>-79</v>
      </c>
      <c r="F31" s="241">
        <f t="shared" si="2"/>
        <v>-4</v>
      </c>
      <c r="G31" s="241">
        <f t="shared" si="3"/>
        <v>105.33333333333333</v>
      </c>
    </row>
    <row r="32" spans="1:7" s="12" customFormat="1" ht="41.25" customHeight="1">
      <c r="A32" s="183" t="s">
        <v>259</v>
      </c>
      <c r="B32" s="412"/>
      <c r="C32" s="242">
        <v>-66</v>
      </c>
      <c r="D32" s="242">
        <v>-75</v>
      </c>
      <c r="E32" s="240">
        <v>-86</v>
      </c>
      <c r="F32" s="241">
        <f t="shared" si="2"/>
        <v>-11</v>
      </c>
      <c r="G32" s="241">
        <f t="shared" si="3"/>
        <v>114.66666666666667</v>
      </c>
    </row>
    <row r="33" spans="1:7" s="12" customFormat="1" ht="27.75" customHeight="1">
      <c r="A33" s="183" t="s">
        <v>260</v>
      </c>
      <c r="B33" s="412"/>
      <c r="C33" s="242">
        <v>0</v>
      </c>
      <c r="D33" s="242">
        <v>-4</v>
      </c>
      <c r="E33" s="240">
        <v>0</v>
      </c>
      <c r="F33" s="241">
        <f t="shared" si="2"/>
        <v>4</v>
      </c>
      <c r="G33" s="241">
        <f t="shared" si="3"/>
        <v>0</v>
      </c>
    </row>
    <row r="34" spans="1:7" s="12" customFormat="1" ht="27.75" customHeight="1">
      <c r="A34" s="183" t="s">
        <v>261</v>
      </c>
      <c r="B34" s="412"/>
      <c r="C34" s="242">
        <v>-60</v>
      </c>
      <c r="D34" s="242">
        <v>-73</v>
      </c>
      <c r="E34" s="240">
        <v>-63</v>
      </c>
      <c r="F34" s="241">
        <f t="shared" si="2"/>
        <v>10</v>
      </c>
      <c r="G34" s="241">
        <f t="shared" si="3"/>
        <v>86.301369863013704</v>
      </c>
    </row>
    <row r="35" spans="1:7" s="12" customFormat="1" ht="37.5" customHeight="1">
      <c r="A35" s="183" t="s">
        <v>262</v>
      </c>
      <c r="B35" s="412"/>
      <c r="C35" s="242">
        <v>-1</v>
      </c>
      <c r="D35" s="242">
        <v>-4</v>
      </c>
      <c r="E35" s="240">
        <v>0</v>
      </c>
      <c r="F35" s="241">
        <f t="shared" si="2"/>
        <v>4</v>
      </c>
      <c r="G35" s="241">
        <f t="shared" si="3"/>
        <v>0</v>
      </c>
    </row>
    <row r="36" spans="1:7" s="12" customFormat="1" ht="41.25" customHeight="1">
      <c r="A36" s="183" t="s">
        <v>315</v>
      </c>
      <c r="B36" s="412"/>
      <c r="C36" s="242">
        <v>0</v>
      </c>
      <c r="D36" s="242">
        <v>0</v>
      </c>
      <c r="E36" s="240">
        <v>-1</v>
      </c>
      <c r="F36" s="241">
        <f t="shared" si="2"/>
        <v>-1</v>
      </c>
      <c r="G36" s="244" t="e">
        <f t="shared" si="3"/>
        <v>#DIV/0!</v>
      </c>
    </row>
    <row r="37" spans="1:7" s="12" customFormat="1" ht="40.5" customHeight="1">
      <c r="A37" s="352" t="s">
        <v>334</v>
      </c>
      <c r="B37" s="413"/>
      <c r="C37" s="353">
        <v>-22</v>
      </c>
      <c r="D37" s="353">
        <v>0</v>
      </c>
      <c r="E37" s="354">
        <v>0</v>
      </c>
      <c r="F37" s="355">
        <f t="shared" si="2"/>
        <v>0</v>
      </c>
      <c r="G37" s="356" t="e">
        <f t="shared" si="3"/>
        <v>#DIV/0!</v>
      </c>
    </row>
    <row r="38" spans="1:7" s="12" customFormat="1" ht="40.5" customHeight="1">
      <c r="A38" s="387" t="s">
        <v>374</v>
      </c>
      <c r="B38" s="414"/>
      <c r="C38" s="388">
        <v>0</v>
      </c>
      <c r="D38" s="388">
        <v>0</v>
      </c>
      <c r="E38" s="389">
        <v>-2</v>
      </c>
      <c r="F38" s="390">
        <v>0</v>
      </c>
      <c r="G38" s="391"/>
    </row>
    <row r="39" spans="1:7" s="12" customFormat="1" ht="27.75" customHeight="1">
      <c r="A39" s="183" t="s">
        <v>263</v>
      </c>
      <c r="B39" s="411"/>
      <c r="C39" s="242">
        <v>-23</v>
      </c>
      <c r="D39" s="242">
        <v>-20</v>
      </c>
      <c r="E39" s="240">
        <v>-16</v>
      </c>
      <c r="F39" s="241">
        <f t="shared" si="2"/>
        <v>4</v>
      </c>
      <c r="G39" s="241">
        <f t="shared" si="3"/>
        <v>80</v>
      </c>
    </row>
    <row r="40" spans="1:7" s="12" customFormat="1" ht="24" customHeight="1">
      <c r="A40" s="59" t="s">
        <v>203</v>
      </c>
      <c r="B40" s="411">
        <v>1067</v>
      </c>
      <c r="C40" s="248">
        <f>SUM(C41:C41)</f>
        <v>-17</v>
      </c>
      <c r="D40" s="248">
        <f>SUM(D41:D41)</f>
        <v>-20</v>
      </c>
      <c r="E40" s="238">
        <f>SUM(E41:E42)</f>
        <v>-31</v>
      </c>
      <c r="F40" s="239">
        <f t="shared" si="2"/>
        <v>-11</v>
      </c>
      <c r="G40" s="239">
        <f t="shared" si="3"/>
        <v>155</v>
      </c>
    </row>
    <row r="41" spans="1:7" s="12" customFormat="1" ht="27.75" customHeight="1">
      <c r="A41" s="58" t="s">
        <v>264</v>
      </c>
      <c r="B41" s="411"/>
      <c r="C41" s="242">
        <v>-17</v>
      </c>
      <c r="D41" s="242">
        <v>-20</v>
      </c>
      <c r="E41" s="240">
        <v>-28</v>
      </c>
      <c r="F41" s="241">
        <f t="shared" si="2"/>
        <v>-8</v>
      </c>
      <c r="G41" s="241">
        <f t="shared" si="3"/>
        <v>140</v>
      </c>
    </row>
    <row r="42" spans="1:7" s="12" customFormat="1" ht="27.75" customHeight="1">
      <c r="A42" s="195" t="s">
        <v>319</v>
      </c>
      <c r="B42" s="415"/>
      <c r="C42" s="245">
        <v>0</v>
      </c>
      <c r="D42" s="245">
        <v>0</v>
      </c>
      <c r="E42" s="253">
        <v>-3</v>
      </c>
      <c r="F42" s="246">
        <f t="shared" si="2"/>
        <v>-3</v>
      </c>
      <c r="G42" s="247" t="e">
        <f t="shared" si="3"/>
        <v>#DIV/0!</v>
      </c>
    </row>
    <row r="43" spans="1:7" s="12" customFormat="1" ht="33" customHeight="1">
      <c r="A43" s="50" t="s">
        <v>204</v>
      </c>
      <c r="B43" s="411">
        <v>1086</v>
      </c>
      <c r="C43" s="248">
        <f>SUM(C44:C53)</f>
        <v>-679</v>
      </c>
      <c r="D43" s="248">
        <f>SUM(D44:D53)</f>
        <v>-750</v>
      </c>
      <c r="E43" s="238">
        <f>SUM(E44:E53)</f>
        <v>-1093</v>
      </c>
      <c r="F43" s="239">
        <f t="shared" si="2"/>
        <v>-343</v>
      </c>
      <c r="G43" s="239">
        <f t="shared" si="3"/>
        <v>145.73333333333335</v>
      </c>
    </row>
    <row r="44" spans="1:7" s="12" customFormat="1" ht="23.25" customHeight="1">
      <c r="A44" s="184" t="s">
        <v>265</v>
      </c>
      <c r="B44" s="412"/>
      <c r="C44" s="242">
        <v>-239</v>
      </c>
      <c r="D44" s="242">
        <v>-365</v>
      </c>
      <c r="E44" s="240">
        <v>-697</v>
      </c>
      <c r="F44" s="241">
        <f t="shared" si="2"/>
        <v>-332</v>
      </c>
      <c r="G44" s="241">
        <f t="shared" si="3"/>
        <v>190.95890410958904</v>
      </c>
    </row>
    <row r="45" spans="1:7" s="12" customFormat="1" ht="23.25" customHeight="1">
      <c r="A45" s="184" t="s">
        <v>266</v>
      </c>
      <c r="B45" s="412"/>
      <c r="C45" s="242">
        <v>-18</v>
      </c>
      <c r="D45" s="242">
        <v>-16</v>
      </c>
      <c r="E45" s="240">
        <v>-14</v>
      </c>
      <c r="F45" s="241">
        <f t="shared" si="2"/>
        <v>2</v>
      </c>
      <c r="G45" s="241">
        <f t="shared" si="3"/>
        <v>87.5</v>
      </c>
    </row>
    <row r="46" spans="1:7" s="12" customFormat="1" ht="39" customHeight="1">
      <c r="A46" s="184" t="s">
        <v>267</v>
      </c>
      <c r="B46" s="412"/>
      <c r="C46" s="242">
        <v>-97</v>
      </c>
      <c r="D46" s="242">
        <v>-42</v>
      </c>
      <c r="E46" s="240">
        <v>-14</v>
      </c>
      <c r="F46" s="241">
        <f t="shared" si="2"/>
        <v>28</v>
      </c>
      <c r="G46" s="241">
        <f t="shared" si="3"/>
        <v>33.333333333333329</v>
      </c>
    </row>
    <row r="47" spans="1:7" s="12" customFormat="1" ht="23.25" customHeight="1">
      <c r="A47" s="184" t="s">
        <v>268</v>
      </c>
      <c r="B47" s="412"/>
      <c r="C47" s="242">
        <v>-2</v>
      </c>
      <c r="D47" s="242">
        <v>0</v>
      </c>
      <c r="E47" s="240">
        <v>0</v>
      </c>
      <c r="F47" s="241">
        <f t="shared" si="2"/>
        <v>0</v>
      </c>
      <c r="G47" s="244" t="e">
        <f t="shared" si="3"/>
        <v>#DIV/0!</v>
      </c>
    </row>
    <row r="48" spans="1:7" s="12" customFormat="1" ht="40.5" customHeight="1">
      <c r="A48" s="191" t="s">
        <v>312</v>
      </c>
      <c r="B48" s="416"/>
      <c r="C48" s="249">
        <v>-15</v>
      </c>
      <c r="D48" s="249">
        <v>0</v>
      </c>
      <c r="E48" s="250">
        <v>0</v>
      </c>
      <c r="F48" s="251">
        <f t="shared" si="2"/>
        <v>0</v>
      </c>
      <c r="G48" s="252" t="e">
        <f t="shared" si="3"/>
        <v>#DIV/0!</v>
      </c>
    </row>
    <row r="49" spans="1:8" s="12" customFormat="1" ht="27" customHeight="1">
      <c r="A49" s="194" t="s">
        <v>318</v>
      </c>
      <c r="B49" s="415"/>
      <c r="C49" s="245">
        <v>0</v>
      </c>
      <c r="D49" s="245">
        <v>0</v>
      </c>
      <c r="E49" s="253">
        <v>-1</v>
      </c>
      <c r="F49" s="246">
        <v>0</v>
      </c>
      <c r="G49" s="247"/>
    </row>
    <row r="50" spans="1:8" s="12" customFormat="1" ht="25.5" customHeight="1">
      <c r="A50" s="184" t="s">
        <v>269</v>
      </c>
      <c r="B50" s="412"/>
      <c r="C50" s="242">
        <v>0</v>
      </c>
      <c r="D50" s="242">
        <v>0</v>
      </c>
      <c r="E50" s="240">
        <v>-3</v>
      </c>
      <c r="F50" s="241">
        <f t="shared" si="2"/>
        <v>-3</v>
      </c>
      <c r="G50" s="244" t="e">
        <f t="shared" si="3"/>
        <v>#DIV/0!</v>
      </c>
    </row>
    <row r="51" spans="1:8" s="12" customFormat="1" ht="25.5" customHeight="1">
      <c r="A51" s="184" t="s">
        <v>270</v>
      </c>
      <c r="B51" s="412"/>
      <c r="C51" s="242">
        <v>-92</v>
      </c>
      <c r="D51" s="242">
        <v>-57</v>
      </c>
      <c r="E51" s="240">
        <v>-110</v>
      </c>
      <c r="F51" s="241">
        <f t="shared" si="2"/>
        <v>-53</v>
      </c>
      <c r="G51" s="241">
        <f t="shared" si="3"/>
        <v>192.98245614035088</v>
      </c>
    </row>
    <row r="52" spans="1:8" s="12" customFormat="1" ht="21.75" customHeight="1">
      <c r="A52" s="184" t="s">
        <v>271</v>
      </c>
      <c r="B52" s="412"/>
      <c r="C52" s="242">
        <v>-87</v>
      </c>
      <c r="D52" s="242">
        <v>-90</v>
      </c>
      <c r="E52" s="240">
        <v>-101</v>
      </c>
      <c r="F52" s="241">
        <f t="shared" si="2"/>
        <v>-11</v>
      </c>
      <c r="G52" s="241">
        <f t="shared" si="3"/>
        <v>112.22222222222223</v>
      </c>
    </row>
    <row r="53" spans="1:8" s="12" customFormat="1" ht="23.25" customHeight="1">
      <c r="A53" s="184" t="s">
        <v>272</v>
      </c>
      <c r="B53" s="411"/>
      <c r="C53" s="242">
        <v>-129</v>
      </c>
      <c r="D53" s="242">
        <v>-180</v>
      </c>
      <c r="E53" s="240">
        <v>-153</v>
      </c>
      <c r="F53" s="241">
        <f t="shared" si="2"/>
        <v>27</v>
      </c>
      <c r="G53" s="241">
        <f t="shared" si="3"/>
        <v>85</v>
      </c>
    </row>
    <row r="54" spans="1:8" s="12" customFormat="1" ht="30" customHeight="1">
      <c r="A54" s="61" t="s">
        <v>129</v>
      </c>
      <c r="B54" s="411">
        <v>1073</v>
      </c>
      <c r="C54" s="248">
        <f>SUM(C55:C59)</f>
        <v>306</v>
      </c>
      <c r="D54" s="248">
        <f>SUM(D55:D58)</f>
        <v>382</v>
      </c>
      <c r="E54" s="238">
        <f>SUM(E55:E58)</f>
        <v>804</v>
      </c>
      <c r="F54" s="239">
        <f t="shared" si="2"/>
        <v>422</v>
      </c>
      <c r="G54" s="239">
        <f t="shared" si="3"/>
        <v>210.47120418848166</v>
      </c>
    </row>
    <row r="55" spans="1:8" s="12" customFormat="1" ht="39" customHeight="1">
      <c r="A55" s="184" t="s">
        <v>273</v>
      </c>
      <c r="B55" s="412"/>
      <c r="C55" s="242">
        <v>10</v>
      </c>
      <c r="D55" s="242">
        <v>0</v>
      </c>
      <c r="E55" s="240">
        <v>0</v>
      </c>
      <c r="F55" s="241">
        <f t="shared" si="2"/>
        <v>0</v>
      </c>
      <c r="G55" s="244" t="e">
        <f t="shared" si="3"/>
        <v>#DIV/0!</v>
      </c>
    </row>
    <row r="56" spans="1:8" s="12" customFormat="1" ht="36" customHeight="1">
      <c r="A56" s="184" t="s">
        <v>274</v>
      </c>
      <c r="B56" s="412"/>
      <c r="C56" s="242">
        <v>270</v>
      </c>
      <c r="D56" s="242">
        <v>340</v>
      </c>
      <c r="E56" s="240">
        <v>747</v>
      </c>
      <c r="F56" s="241">
        <f t="shared" si="2"/>
        <v>407</v>
      </c>
      <c r="G56" s="241">
        <f t="shared" si="3"/>
        <v>219.70588235294119</v>
      </c>
    </row>
    <row r="57" spans="1:8" s="12" customFormat="1" ht="30" customHeight="1">
      <c r="A57" s="184" t="s">
        <v>275</v>
      </c>
      <c r="B57" s="412"/>
      <c r="C57" s="242">
        <v>1</v>
      </c>
      <c r="D57" s="242">
        <v>3</v>
      </c>
      <c r="E57" s="240">
        <v>1</v>
      </c>
      <c r="F57" s="241">
        <f t="shared" si="2"/>
        <v>-2</v>
      </c>
      <c r="G57" s="241">
        <f t="shared" si="3"/>
        <v>33.333333333333329</v>
      </c>
    </row>
    <row r="58" spans="1:8" s="12" customFormat="1" ht="30" customHeight="1">
      <c r="A58" s="184" t="s">
        <v>276</v>
      </c>
      <c r="B58" s="412"/>
      <c r="C58" s="242">
        <v>13</v>
      </c>
      <c r="D58" s="242">
        <v>39</v>
      </c>
      <c r="E58" s="240">
        <v>56</v>
      </c>
      <c r="F58" s="241">
        <f t="shared" si="2"/>
        <v>17</v>
      </c>
      <c r="G58" s="241">
        <f t="shared" si="3"/>
        <v>143.58974358974359</v>
      </c>
    </row>
    <row r="59" spans="1:8" s="12" customFormat="1" ht="42.75" customHeight="1">
      <c r="A59" s="191" t="s">
        <v>312</v>
      </c>
      <c r="B59" s="416"/>
      <c r="C59" s="249">
        <v>12</v>
      </c>
      <c r="D59" s="249">
        <v>0</v>
      </c>
      <c r="E59" s="250">
        <v>0</v>
      </c>
      <c r="F59" s="251">
        <f t="shared" si="2"/>
        <v>0</v>
      </c>
      <c r="G59" s="252" t="e">
        <f t="shared" si="3"/>
        <v>#DIV/0!</v>
      </c>
    </row>
    <row r="60" spans="1:8" s="12" customFormat="1" ht="30" customHeight="1">
      <c r="A60" s="61" t="s">
        <v>60</v>
      </c>
      <c r="B60" s="411">
        <v>1140</v>
      </c>
      <c r="C60" s="248">
        <f>SUM(C61:C62)</f>
        <v>-23</v>
      </c>
      <c r="D60" s="248">
        <f>SUM(D61:D62)</f>
        <v>-110</v>
      </c>
      <c r="E60" s="248">
        <f>SUM(E61:E62)</f>
        <v>-114</v>
      </c>
      <c r="F60" s="239">
        <f t="shared" si="2"/>
        <v>-4</v>
      </c>
      <c r="G60" s="239">
        <f t="shared" si="3"/>
        <v>103.63636363636364</v>
      </c>
    </row>
    <row r="61" spans="1:8" s="12" customFormat="1" ht="30" customHeight="1">
      <c r="A61" s="184" t="s">
        <v>277</v>
      </c>
      <c r="B61" s="412"/>
      <c r="C61" s="242">
        <v>0</v>
      </c>
      <c r="D61" s="242">
        <v>-96</v>
      </c>
      <c r="E61" s="240">
        <v>-100</v>
      </c>
      <c r="F61" s="241">
        <f t="shared" si="2"/>
        <v>-4</v>
      </c>
      <c r="G61" s="241">
        <f t="shared" si="3"/>
        <v>104.16666666666667</v>
      </c>
    </row>
    <row r="62" spans="1:8" s="12" customFormat="1" ht="26.25" customHeight="1">
      <c r="A62" s="184" t="s">
        <v>278</v>
      </c>
      <c r="B62" s="411"/>
      <c r="C62" s="242">
        <v>-23</v>
      </c>
      <c r="D62" s="242">
        <v>-14</v>
      </c>
      <c r="E62" s="240">
        <v>-14</v>
      </c>
      <c r="F62" s="241">
        <f t="shared" si="2"/>
        <v>0</v>
      </c>
      <c r="G62" s="241">
        <f t="shared" si="3"/>
        <v>100</v>
      </c>
    </row>
    <row r="63" spans="1:8">
      <c r="A63" s="30"/>
      <c r="B63" s="254"/>
      <c r="C63" s="254"/>
      <c r="D63" s="255"/>
      <c r="E63" s="256"/>
      <c r="F63" s="256"/>
      <c r="G63" s="256"/>
    </row>
    <row r="64" spans="1:8" ht="24.75" customHeight="1">
      <c r="A64" s="13" t="s">
        <v>352</v>
      </c>
      <c r="B64" s="257"/>
      <c r="C64" s="450" t="s">
        <v>57</v>
      </c>
      <c r="D64" s="450"/>
      <c r="E64" s="258"/>
      <c r="F64" s="448" t="s">
        <v>236</v>
      </c>
      <c r="G64" s="448"/>
      <c r="H64" s="22"/>
    </row>
    <row r="65" spans="1:8">
      <c r="A65" s="14" t="s">
        <v>187</v>
      </c>
      <c r="B65" s="259"/>
      <c r="C65" s="451" t="s">
        <v>192</v>
      </c>
      <c r="D65" s="451"/>
      <c r="E65" s="259"/>
      <c r="F65" s="447" t="s">
        <v>119</v>
      </c>
      <c r="G65" s="447"/>
      <c r="H65" s="11"/>
    </row>
    <row r="66" spans="1:8">
      <c r="A66" s="30"/>
      <c r="B66" s="254"/>
      <c r="C66" s="254"/>
      <c r="D66" s="255"/>
      <c r="E66" s="256"/>
      <c r="F66" s="256"/>
      <c r="G66" s="256"/>
    </row>
    <row r="67" spans="1:8">
      <c r="A67" s="30"/>
      <c r="B67" s="254"/>
      <c r="C67" s="254"/>
      <c r="D67" s="255"/>
      <c r="E67" s="256"/>
      <c r="F67" s="256"/>
      <c r="G67" s="256"/>
    </row>
    <row r="68" spans="1:8">
      <c r="A68" s="30"/>
      <c r="B68" s="254"/>
      <c r="C68" s="254"/>
      <c r="D68" s="255"/>
      <c r="E68" s="256"/>
      <c r="F68" s="256"/>
      <c r="G68" s="256"/>
    </row>
    <row r="69" spans="1:8">
      <c r="A69" s="30"/>
      <c r="B69" s="254"/>
      <c r="C69" s="254"/>
      <c r="D69" s="255"/>
      <c r="E69" s="256"/>
      <c r="F69" s="256"/>
      <c r="G69" s="256"/>
    </row>
    <row r="70" spans="1:8">
      <c r="A70" s="30"/>
      <c r="B70" s="254"/>
      <c r="C70" s="254"/>
      <c r="D70" s="255"/>
      <c r="E70" s="256"/>
      <c r="F70" s="256"/>
      <c r="G70" s="256"/>
    </row>
    <row r="71" spans="1:8">
      <c r="A71" s="30"/>
      <c r="B71" s="254"/>
      <c r="C71" s="254"/>
      <c r="D71" s="255"/>
      <c r="E71" s="256"/>
      <c r="F71" s="256"/>
      <c r="G71" s="256"/>
    </row>
    <row r="72" spans="1:8">
      <c r="A72" s="30"/>
      <c r="B72" s="254"/>
      <c r="C72" s="254"/>
      <c r="D72" s="255"/>
      <c r="E72" s="256"/>
      <c r="F72" s="256"/>
      <c r="G72" s="256"/>
    </row>
    <row r="73" spans="1:8">
      <c r="A73" s="30"/>
      <c r="B73" s="254"/>
      <c r="C73" s="254"/>
      <c r="D73" s="255"/>
      <c r="E73" s="256"/>
      <c r="F73" s="256"/>
      <c r="G73" s="256"/>
    </row>
    <row r="74" spans="1:8">
      <c r="A74" s="30"/>
      <c r="B74" s="254"/>
      <c r="C74" s="254"/>
      <c r="D74" s="255"/>
      <c r="E74" s="256"/>
      <c r="F74" s="256"/>
      <c r="G74" s="256"/>
    </row>
    <row r="75" spans="1:8">
      <c r="A75" s="30"/>
      <c r="B75" s="254"/>
      <c r="C75" s="254"/>
      <c r="D75" s="255"/>
      <c r="E75" s="256"/>
      <c r="F75" s="256"/>
      <c r="G75" s="256"/>
    </row>
    <row r="76" spans="1:8">
      <c r="A76" s="30"/>
      <c r="B76" s="254"/>
      <c r="C76" s="254"/>
      <c r="D76" s="255"/>
      <c r="E76" s="256"/>
      <c r="F76" s="256"/>
      <c r="G76" s="256"/>
    </row>
    <row r="77" spans="1:8">
      <c r="A77" s="30"/>
      <c r="B77" s="254"/>
      <c r="C77" s="254"/>
      <c r="D77" s="255"/>
      <c r="E77" s="256"/>
      <c r="F77" s="256"/>
      <c r="G77" s="256"/>
    </row>
    <row r="78" spans="1:8">
      <c r="A78" s="30"/>
      <c r="B78" s="254"/>
      <c r="C78" s="254"/>
      <c r="D78" s="255"/>
      <c r="E78" s="256"/>
      <c r="F78" s="256"/>
      <c r="G78" s="256"/>
    </row>
    <row r="79" spans="1:8">
      <c r="A79" s="30"/>
      <c r="B79" s="254"/>
      <c r="C79" s="254"/>
      <c r="D79" s="255"/>
      <c r="E79" s="256"/>
      <c r="F79" s="256"/>
      <c r="G79" s="256"/>
    </row>
    <row r="80" spans="1:8">
      <c r="A80" s="30"/>
      <c r="B80" s="254"/>
      <c r="C80" s="254"/>
      <c r="D80" s="255"/>
      <c r="E80" s="256"/>
      <c r="F80" s="256"/>
      <c r="G80" s="256"/>
    </row>
    <row r="81" spans="1:7">
      <c r="A81" s="30"/>
      <c r="B81" s="254"/>
      <c r="C81" s="254"/>
      <c r="D81" s="255"/>
      <c r="E81" s="256"/>
      <c r="F81" s="256"/>
      <c r="G81" s="256"/>
    </row>
    <row r="82" spans="1:7">
      <c r="A82" s="30"/>
      <c r="B82" s="254"/>
      <c r="C82" s="254"/>
      <c r="D82" s="255"/>
      <c r="E82" s="256"/>
      <c r="F82" s="256"/>
      <c r="G82" s="256"/>
    </row>
    <row r="83" spans="1:7">
      <c r="A83" s="30"/>
      <c r="B83" s="254"/>
      <c r="C83" s="254"/>
      <c r="D83" s="255"/>
      <c r="E83" s="256"/>
      <c r="F83" s="256"/>
      <c r="G83" s="256"/>
    </row>
    <row r="84" spans="1:7">
      <c r="A84" s="30"/>
      <c r="B84" s="254"/>
      <c r="C84" s="254"/>
      <c r="D84" s="255"/>
      <c r="E84" s="256"/>
      <c r="F84" s="256"/>
      <c r="G84" s="256"/>
    </row>
    <row r="85" spans="1:7">
      <c r="A85" s="30"/>
      <c r="B85" s="254"/>
      <c r="C85" s="254"/>
      <c r="D85" s="255"/>
      <c r="E85" s="256"/>
      <c r="F85" s="256"/>
      <c r="G85" s="256"/>
    </row>
    <row r="86" spans="1:7">
      <c r="A86" s="30"/>
      <c r="B86" s="254"/>
      <c r="C86" s="254"/>
      <c r="D86" s="255"/>
      <c r="E86" s="256"/>
      <c r="F86" s="256"/>
      <c r="G86" s="256"/>
    </row>
    <row r="87" spans="1:7">
      <c r="A87" s="30"/>
      <c r="B87" s="254"/>
      <c r="C87" s="254"/>
      <c r="D87" s="255"/>
      <c r="E87" s="256"/>
      <c r="F87" s="256"/>
      <c r="G87" s="256"/>
    </row>
    <row r="88" spans="1:7">
      <c r="A88" s="30"/>
      <c r="B88" s="254"/>
      <c r="C88" s="254"/>
      <c r="D88" s="255"/>
      <c r="E88" s="256"/>
      <c r="F88" s="256"/>
      <c r="G88" s="256"/>
    </row>
    <row r="89" spans="1:7">
      <c r="A89" s="30"/>
      <c r="B89" s="254"/>
      <c r="C89" s="254"/>
      <c r="D89" s="255"/>
      <c r="E89" s="256"/>
      <c r="F89" s="256"/>
      <c r="G89" s="256"/>
    </row>
    <row r="90" spans="1:7">
      <c r="A90" s="30"/>
      <c r="B90" s="254"/>
      <c r="C90" s="254"/>
      <c r="D90" s="255"/>
      <c r="E90" s="256"/>
      <c r="F90" s="256"/>
      <c r="G90" s="256"/>
    </row>
    <row r="91" spans="1:7">
      <c r="A91" s="30"/>
      <c r="B91" s="254"/>
      <c r="C91" s="254"/>
      <c r="D91" s="255"/>
      <c r="E91" s="256"/>
      <c r="F91" s="256"/>
      <c r="G91" s="256"/>
    </row>
    <row r="92" spans="1:7">
      <c r="A92" s="30"/>
      <c r="B92" s="254"/>
      <c r="C92" s="254"/>
      <c r="D92" s="255"/>
      <c r="E92" s="256"/>
      <c r="F92" s="256"/>
      <c r="G92" s="256"/>
    </row>
    <row r="93" spans="1:7">
      <c r="A93" s="30"/>
      <c r="B93" s="254"/>
      <c r="C93" s="254"/>
      <c r="D93" s="255"/>
      <c r="E93" s="256"/>
      <c r="F93" s="256"/>
      <c r="G93" s="256"/>
    </row>
    <row r="94" spans="1:7">
      <c r="A94" s="30"/>
      <c r="B94" s="254"/>
      <c r="C94" s="254"/>
      <c r="D94" s="255"/>
      <c r="E94" s="256"/>
      <c r="F94" s="256"/>
      <c r="G94" s="256"/>
    </row>
    <row r="95" spans="1:7">
      <c r="A95" s="30"/>
      <c r="B95" s="254"/>
      <c r="C95" s="254"/>
      <c r="D95" s="255"/>
      <c r="E95" s="256"/>
      <c r="F95" s="256"/>
      <c r="G95" s="256"/>
    </row>
    <row r="96" spans="1:7">
      <c r="A96" s="30"/>
      <c r="B96" s="254"/>
      <c r="C96" s="254"/>
      <c r="D96" s="255"/>
      <c r="E96" s="256"/>
      <c r="F96" s="256"/>
      <c r="G96" s="256"/>
    </row>
    <row r="97" spans="1:7">
      <c r="A97" s="30"/>
      <c r="D97" s="233"/>
      <c r="E97" s="261"/>
      <c r="F97" s="261"/>
      <c r="G97" s="261"/>
    </row>
    <row r="98" spans="1:7">
      <c r="A98" s="5"/>
      <c r="D98" s="233"/>
      <c r="E98" s="261"/>
      <c r="F98" s="261"/>
      <c r="G98" s="261"/>
    </row>
    <row r="99" spans="1:7">
      <c r="A99" s="5"/>
      <c r="D99" s="233"/>
      <c r="E99" s="261"/>
      <c r="F99" s="261"/>
      <c r="G99" s="261"/>
    </row>
    <row r="100" spans="1:7">
      <c r="A100" s="5"/>
      <c r="D100" s="233"/>
      <c r="E100" s="261"/>
      <c r="F100" s="261"/>
      <c r="G100" s="261"/>
    </row>
    <row r="101" spans="1:7">
      <c r="A101" s="5"/>
      <c r="D101" s="233"/>
      <c r="E101" s="261"/>
      <c r="F101" s="261"/>
      <c r="G101" s="261"/>
    </row>
    <row r="102" spans="1:7">
      <c r="A102" s="5"/>
      <c r="D102" s="233"/>
      <c r="E102" s="261"/>
      <c r="F102" s="261"/>
      <c r="G102" s="261"/>
    </row>
    <row r="103" spans="1:7">
      <c r="A103" s="5"/>
      <c r="D103" s="233"/>
      <c r="E103" s="261"/>
      <c r="F103" s="261"/>
      <c r="G103" s="261"/>
    </row>
    <row r="104" spans="1:7">
      <c r="A104" s="5"/>
      <c r="D104" s="233"/>
      <c r="E104" s="261"/>
      <c r="F104" s="261"/>
      <c r="G104" s="261"/>
    </row>
    <row r="105" spans="1:7">
      <c r="A105" s="5"/>
      <c r="D105" s="233"/>
      <c r="E105" s="261"/>
      <c r="F105" s="261"/>
      <c r="G105" s="261"/>
    </row>
    <row r="106" spans="1:7">
      <c r="A106" s="5"/>
      <c r="D106" s="233"/>
      <c r="E106" s="261"/>
      <c r="F106" s="261"/>
      <c r="G106" s="261"/>
    </row>
    <row r="107" spans="1:7">
      <c r="A107" s="5"/>
      <c r="D107" s="233"/>
      <c r="E107" s="261"/>
      <c r="F107" s="261"/>
      <c r="G107" s="261"/>
    </row>
    <row r="108" spans="1:7">
      <c r="A108" s="5"/>
      <c r="D108" s="233"/>
      <c r="E108" s="261"/>
      <c r="F108" s="261"/>
      <c r="G108" s="261"/>
    </row>
    <row r="109" spans="1:7">
      <c r="A109" s="5"/>
      <c r="D109" s="233"/>
      <c r="E109" s="261"/>
      <c r="F109" s="261"/>
      <c r="G109" s="261"/>
    </row>
    <row r="110" spans="1:7">
      <c r="A110" s="5"/>
      <c r="D110" s="233"/>
      <c r="E110" s="261"/>
      <c r="F110" s="261"/>
      <c r="G110" s="261"/>
    </row>
    <row r="111" spans="1:7">
      <c r="A111" s="5"/>
      <c r="D111" s="233"/>
      <c r="E111" s="261"/>
      <c r="F111" s="261"/>
      <c r="G111" s="261"/>
    </row>
    <row r="112" spans="1:7">
      <c r="A112" s="5"/>
      <c r="D112" s="233"/>
      <c r="E112" s="261"/>
      <c r="F112" s="261"/>
      <c r="G112" s="261"/>
    </row>
    <row r="113" spans="1:7">
      <c r="A113" s="5"/>
      <c r="D113" s="233"/>
      <c r="E113" s="261"/>
      <c r="F113" s="261"/>
      <c r="G113" s="261"/>
    </row>
    <row r="114" spans="1:7">
      <c r="A114" s="5"/>
      <c r="D114" s="233"/>
      <c r="E114" s="261"/>
      <c r="F114" s="261"/>
      <c r="G114" s="261"/>
    </row>
    <row r="115" spans="1:7">
      <c r="A115" s="5"/>
      <c r="D115" s="233"/>
      <c r="E115" s="261"/>
      <c r="F115" s="261"/>
      <c r="G115" s="261"/>
    </row>
    <row r="116" spans="1:7">
      <c r="A116" s="5"/>
      <c r="D116" s="233"/>
      <c r="E116" s="261"/>
      <c r="F116" s="261"/>
      <c r="G116" s="261"/>
    </row>
    <row r="117" spans="1:7">
      <c r="A117" s="5"/>
      <c r="D117" s="233"/>
      <c r="E117" s="261"/>
      <c r="F117" s="261"/>
      <c r="G117" s="261"/>
    </row>
    <row r="118" spans="1:7">
      <c r="A118" s="5"/>
      <c r="D118" s="233"/>
      <c r="E118" s="261"/>
      <c r="F118" s="261"/>
      <c r="G118" s="261"/>
    </row>
    <row r="119" spans="1:7">
      <c r="A119" s="5"/>
      <c r="D119" s="233"/>
      <c r="E119" s="261"/>
      <c r="F119" s="261"/>
      <c r="G119" s="261"/>
    </row>
    <row r="120" spans="1:7">
      <c r="A120" s="5"/>
    </row>
    <row r="121" spans="1:7">
      <c r="A121" s="6"/>
    </row>
    <row r="122" spans="1:7">
      <c r="A122" s="6"/>
    </row>
    <row r="123" spans="1:7">
      <c r="A123" s="6"/>
    </row>
    <row r="124" spans="1:7">
      <c r="A124" s="6"/>
    </row>
    <row r="125" spans="1:7">
      <c r="A125" s="6"/>
    </row>
    <row r="126" spans="1:7">
      <c r="A126" s="6"/>
    </row>
    <row r="127" spans="1:7">
      <c r="A127" s="6"/>
    </row>
    <row r="128" spans="1:7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  <row r="241" spans="1:1">
      <c r="A241" s="6"/>
    </row>
    <row r="242" spans="1:1">
      <c r="A242" s="6"/>
    </row>
    <row r="243" spans="1:1">
      <c r="A243" s="6"/>
    </row>
    <row r="244" spans="1:1">
      <c r="A244" s="6"/>
    </row>
    <row r="245" spans="1:1">
      <c r="A245" s="6"/>
    </row>
    <row r="246" spans="1:1">
      <c r="A246" s="6"/>
    </row>
    <row r="247" spans="1:1">
      <c r="A247" s="6"/>
    </row>
    <row r="248" spans="1:1">
      <c r="A248" s="6"/>
    </row>
    <row r="249" spans="1:1">
      <c r="A249" s="6"/>
    </row>
    <row r="250" spans="1:1">
      <c r="A250" s="6"/>
    </row>
    <row r="251" spans="1:1">
      <c r="A251" s="6"/>
    </row>
    <row r="252" spans="1:1">
      <c r="A252" s="6"/>
    </row>
    <row r="253" spans="1:1">
      <c r="A253" s="6"/>
    </row>
    <row r="254" spans="1:1">
      <c r="A254" s="6"/>
    </row>
    <row r="255" spans="1:1">
      <c r="A255" s="6"/>
    </row>
    <row r="256" spans="1:1">
      <c r="A256" s="6"/>
    </row>
    <row r="257" spans="1:1">
      <c r="A257" s="6"/>
    </row>
    <row r="258" spans="1:1">
      <c r="A258" s="6"/>
    </row>
    <row r="259" spans="1:1">
      <c r="A259" s="6"/>
    </row>
    <row r="260" spans="1:1">
      <c r="A260" s="6"/>
    </row>
    <row r="261" spans="1:1">
      <c r="A261" s="6"/>
    </row>
    <row r="262" spans="1:1">
      <c r="A262" s="6"/>
    </row>
    <row r="263" spans="1:1">
      <c r="A263" s="6"/>
    </row>
    <row r="264" spans="1:1">
      <c r="A264" s="6"/>
    </row>
    <row r="265" spans="1:1">
      <c r="A265" s="6"/>
    </row>
    <row r="266" spans="1:1">
      <c r="A266" s="6"/>
    </row>
    <row r="267" spans="1:1">
      <c r="A267" s="6"/>
    </row>
    <row r="268" spans="1:1">
      <c r="A268" s="6"/>
    </row>
    <row r="269" spans="1:1">
      <c r="A269" s="6"/>
    </row>
    <row r="270" spans="1:1">
      <c r="A270" s="6"/>
    </row>
    <row r="271" spans="1:1">
      <c r="A271" s="6"/>
    </row>
    <row r="272" spans="1:1">
      <c r="A272" s="6"/>
    </row>
    <row r="273" spans="1:1">
      <c r="A273" s="6"/>
    </row>
    <row r="274" spans="1:1">
      <c r="A274" s="6"/>
    </row>
    <row r="275" spans="1:1">
      <c r="A275" s="6"/>
    </row>
    <row r="276" spans="1:1">
      <c r="A276" s="6"/>
    </row>
    <row r="277" spans="1:1">
      <c r="A277" s="6"/>
    </row>
    <row r="278" spans="1:1">
      <c r="A278" s="6"/>
    </row>
    <row r="279" spans="1:1">
      <c r="A279" s="6"/>
    </row>
    <row r="280" spans="1:1">
      <c r="A280" s="6"/>
    </row>
    <row r="281" spans="1:1">
      <c r="A281" s="6"/>
    </row>
    <row r="282" spans="1:1">
      <c r="A282" s="6"/>
    </row>
    <row r="283" spans="1:1">
      <c r="A283" s="6"/>
    </row>
    <row r="284" spans="1:1">
      <c r="A284" s="6"/>
    </row>
    <row r="285" spans="1:1">
      <c r="A285" s="6"/>
    </row>
    <row r="286" spans="1:1">
      <c r="A286" s="6"/>
    </row>
    <row r="287" spans="1:1">
      <c r="A287" s="6"/>
    </row>
  </sheetData>
  <mergeCells count="5">
    <mergeCell ref="F65:G65"/>
    <mergeCell ref="F64:G64"/>
    <mergeCell ref="A2:G2"/>
    <mergeCell ref="C64:D64"/>
    <mergeCell ref="C65:D65"/>
  </mergeCells>
  <pageMargins left="0.23622047244094491" right="0.15748031496062992" top="0.19685039370078741" bottom="0.19685039370078741" header="0.31496062992125984" footer="0.31496062992125984"/>
  <pageSetup paperSize="9" scale="90" orientation="landscape" r:id="rId1"/>
  <ignoredErrors>
    <ignoredError sqref="G15 G17:G19 G21:G23 G25:G27 G36:G37 G42:G43 G50 G54:G55 G47:G48 G40:G41 G59" evalError="1"/>
    <ignoredError sqref="D25:E25 D54:E5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43"/>
  </sheetPr>
  <dimension ref="A1:J198"/>
  <sheetViews>
    <sheetView view="pageBreakPreview" zoomScale="75" zoomScaleNormal="75" zoomScaleSheetLayoutView="75" workbookViewId="0">
      <pane xSplit="2" ySplit="5" topLeftCell="C33" activePane="bottomRight" state="frozen"/>
      <selection pane="topRight" activeCell="C1" sqref="C1"/>
      <selection pane="bottomLeft" activeCell="A5" sqref="A5"/>
      <selection pane="bottomRight" activeCell="D29" sqref="D28:D29"/>
    </sheetView>
  </sheetViews>
  <sheetFormatPr defaultRowHeight="18.75"/>
  <cols>
    <col min="1" max="1" width="85" style="94" customWidth="1"/>
    <col min="2" max="2" width="15.28515625" style="262" customWidth="1"/>
    <col min="3" max="7" width="18.7109375" style="262" customWidth="1"/>
    <col min="8" max="8" width="15" style="262" customWidth="1"/>
    <col min="9" max="9" width="10" style="94" customWidth="1"/>
    <col min="10" max="10" width="9.5703125" style="94" customWidth="1"/>
    <col min="11" max="16384" width="9.140625" style="94"/>
  </cols>
  <sheetData>
    <row r="1" spans="1:8">
      <c r="H1" s="263" t="s">
        <v>178</v>
      </c>
    </row>
    <row r="2" spans="1:8" ht="22.5">
      <c r="A2" s="452" t="s">
        <v>75</v>
      </c>
      <c r="B2" s="452"/>
      <c r="C2" s="452"/>
      <c r="D2" s="452"/>
      <c r="E2" s="452"/>
      <c r="F2" s="452"/>
      <c r="G2" s="452"/>
      <c r="H2" s="452"/>
    </row>
    <row r="3" spans="1:8">
      <c r="A3" s="457" t="s">
        <v>194</v>
      </c>
      <c r="B3" s="457"/>
      <c r="C3" s="457"/>
      <c r="D3" s="457"/>
      <c r="E3" s="457"/>
      <c r="F3" s="457"/>
      <c r="G3" s="457"/>
      <c r="H3" s="457"/>
    </row>
    <row r="4" spans="1:8" ht="52.5" customHeight="1">
      <c r="A4" s="458" t="s">
        <v>105</v>
      </c>
      <c r="B4" s="459" t="s">
        <v>7</v>
      </c>
      <c r="C4" s="460" t="s">
        <v>170</v>
      </c>
      <c r="D4" s="460"/>
      <c r="E4" s="461" t="s">
        <v>353</v>
      </c>
      <c r="F4" s="461"/>
      <c r="G4" s="461"/>
      <c r="H4" s="461"/>
    </row>
    <row r="5" spans="1:8" ht="58.5" customHeight="1">
      <c r="A5" s="458"/>
      <c r="B5" s="459"/>
      <c r="C5" s="264" t="s">
        <v>325</v>
      </c>
      <c r="D5" s="264" t="s">
        <v>323</v>
      </c>
      <c r="E5" s="264" t="s">
        <v>98</v>
      </c>
      <c r="F5" s="264" t="s">
        <v>94</v>
      </c>
      <c r="G5" s="265" t="s">
        <v>101</v>
      </c>
      <c r="H5" s="265" t="s">
        <v>102</v>
      </c>
    </row>
    <row r="6" spans="1:8">
      <c r="A6" s="98">
        <v>1</v>
      </c>
      <c r="B6" s="266">
        <v>2</v>
      </c>
      <c r="C6" s="267">
        <v>3</v>
      </c>
      <c r="D6" s="266">
        <v>4</v>
      </c>
      <c r="E6" s="267">
        <v>5</v>
      </c>
      <c r="F6" s="266">
        <v>6</v>
      </c>
      <c r="G6" s="267">
        <v>7</v>
      </c>
      <c r="H6" s="266">
        <v>8</v>
      </c>
    </row>
    <row r="7" spans="1:8" ht="33" customHeight="1">
      <c r="A7" s="454" t="s">
        <v>74</v>
      </c>
      <c r="B7" s="454"/>
      <c r="C7" s="454"/>
      <c r="D7" s="454"/>
      <c r="E7" s="454"/>
      <c r="F7" s="454"/>
      <c r="G7" s="454"/>
      <c r="H7" s="454"/>
    </row>
    <row r="8" spans="1:8" ht="42.75" customHeight="1">
      <c r="A8" s="99" t="s">
        <v>36</v>
      </c>
      <c r="B8" s="268">
        <v>2000</v>
      </c>
      <c r="C8" s="357">
        <v>-734</v>
      </c>
      <c r="D8" s="357">
        <v>-219</v>
      </c>
      <c r="E8" s="357">
        <v>-212</v>
      </c>
      <c r="F8" s="269">
        <v>-219</v>
      </c>
      <c r="G8" s="269" t="s">
        <v>16</v>
      </c>
      <c r="H8" s="270" t="s">
        <v>16</v>
      </c>
    </row>
    <row r="9" spans="1:8" ht="37.5">
      <c r="A9" s="100" t="s">
        <v>133</v>
      </c>
      <c r="B9" s="271">
        <v>2010</v>
      </c>
      <c r="C9" s="351">
        <f>SUM(C10:C10)</f>
        <v>-50</v>
      </c>
      <c r="D9" s="351">
        <f>SUM(D10:D10)</f>
        <v>-76</v>
      </c>
      <c r="E9" s="351">
        <f>SUM(E10:E10)</f>
        <v>-8</v>
      </c>
      <c r="F9" s="272">
        <f>SUM(F10:F10)</f>
        <v>-76</v>
      </c>
      <c r="G9" s="272">
        <f t="shared" ref="G9:G16" si="0">F9-E9</f>
        <v>-68</v>
      </c>
      <c r="H9" s="273">
        <f t="shared" ref="H9:H43" si="1">(F9/E9)*100</f>
        <v>950</v>
      </c>
    </row>
    <row r="10" spans="1:8" ht="39.75" customHeight="1">
      <c r="A10" s="101" t="s">
        <v>219</v>
      </c>
      <c r="B10" s="271">
        <v>2011</v>
      </c>
      <c r="C10" s="272">
        <v>-50</v>
      </c>
      <c r="D10" s="272">
        <v>-76</v>
      </c>
      <c r="E10" s="272">
        <v>-8</v>
      </c>
      <c r="F10" s="272">
        <v>-76</v>
      </c>
      <c r="G10" s="272">
        <f t="shared" si="0"/>
        <v>-68</v>
      </c>
      <c r="H10" s="273">
        <f t="shared" si="1"/>
        <v>950</v>
      </c>
    </row>
    <row r="11" spans="1:8" ht="31.5" customHeight="1">
      <c r="A11" s="101" t="s">
        <v>80</v>
      </c>
      <c r="B11" s="271">
        <v>2020</v>
      </c>
      <c r="C11" s="272"/>
      <c r="D11" s="272"/>
      <c r="E11" s="272"/>
      <c r="F11" s="272"/>
      <c r="G11" s="272">
        <f t="shared" si="0"/>
        <v>0</v>
      </c>
      <c r="H11" s="398" t="e">
        <f t="shared" si="1"/>
        <v>#DIV/0!</v>
      </c>
    </row>
    <row r="12" spans="1:8" ht="31.5" customHeight="1">
      <c r="A12" s="101" t="s">
        <v>42</v>
      </c>
      <c r="B12" s="271">
        <v>2030</v>
      </c>
      <c r="C12" s="386" t="s">
        <v>123</v>
      </c>
      <c r="D12" s="386" t="s">
        <v>123</v>
      </c>
      <c r="E12" s="386" t="s">
        <v>123</v>
      </c>
      <c r="F12" s="386" t="s">
        <v>123</v>
      </c>
      <c r="G12" s="399" t="e">
        <f t="shared" si="0"/>
        <v>#VALUE!</v>
      </c>
      <c r="H12" s="398" t="e">
        <f t="shared" si="1"/>
        <v>#VALUE!</v>
      </c>
    </row>
    <row r="13" spans="1:8" ht="31.5" customHeight="1">
      <c r="A13" s="101" t="s">
        <v>70</v>
      </c>
      <c r="B13" s="271">
        <v>2031</v>
      </c>
      <c r="C13" s="386" t="s">
        <v>123</v>
      </c>
      <c r="D13" s="386" t="s">
        <v>123</v>
      </c>
      <c r="E13" s="386" t="s">
        <v>123</v>
      </c>
      <c r="F13" s="386" t="s">
        <v>123</v>
      </c>
      <c r="G13" s="399" t="e">
        <f t="shared" si="0"/>
        <v>#VALUE!</v>
      </c>
      <c r="H13" s="398" t="e">
        <f t="shared" si="1"/>
        <v>#VALUE!</v>
      </c>
    </row>
    <row r="14" spans="1:8" ht="31.5" customHeight="1">
      <c r="A14" s="101" t="s">
        <v>13</v>
      </c>
      <c r="B14" s="271">
        <v>2040</v>
      </c>
      <c r="C14" s="386" t="s">
        <v>123</v>
      </c>
      <c r="D14" s="386" t="s">
        <v>123</v>
      </c>
      <c r="E14" s="386" t="s">
        <v>123</v>
      </c>
      <c r="F14" s="386" t="s">
        <v>123</v>
      </c>
      <c r="G14" s="399" t="e">
        <f t="shared" si="0"/>
        <v>#VALUE!</v>
      </c>
      <c r="H14" s="398" t="e">
        <f t="shared" si="1"/>
        <v>#VALUE!</v>
      </c>
    </row>
    <row r="15" spans="1:8" ht="31.5" customHeight="1">
      <c r="A15" s="101" t="s">
        <v>62</v>
      </c>
      <c r="B15" s="271">
        <v>2050</v>
      </c>
      <c r="C15" s="386" t="s">
        <v>123</v>
      </c>
      <c r="D15" s="386" t="s">
        <v>123</v>
      </c>
      <c r="E15" s="386" t="s">
        <v>123</v>
      </c>
      <c r="F15" s="386" t="s">
        <v>123</v>
      </c>
      <c r="G15" s="399" t="e">
        <f t="shared" si="0"/>
        <v>#VALUE!</v>
      </c>
      <c r="H15" s="398" t="e">
        <f t="shared" si="1"/>
        <v>#VALUE!</v>
      </c>
    </row>
    <row r="16" spans="1:8" ht="31.5" customHeight="1">
      <c r="A16" s="101" t="s">
        <v>63</v>
      </c>
      <c r="B16" s="271">
        <v>2060</v>
      </c>
      <c r="C16" s="386" t="s">
        <v>123</v>
      </c>
      <c r="D16" s="386" t="s">
        <v>123</v>
      </c>
      <c r="E16" s="386" t="s">
        <v>123</v>
      </c>
      <c r="F16" s="386" t="s">
        <v>123</v>
      </c>
      <c r="G16" s="399" t="e">
        <f t="shared" si="0"/>
        <v>#VALUE!</v>
      </c>
      <c r="H16" s="398" t="e">
        <f t="shared" si="1"/>
        <v>#VALUE!</v>
      </c>
    </row>
    <row r="17" spans="1:8" ht="45.75" customHeight="1">
      <c r="A17" s="99" t="s">
        <v>37</v>
      </c>
      <c r="B17" s="268">
        <v>2070</v>
      </c>
      <c r="C17" s="269">
        <f>SUM(C8,C9,C11,C12,C14,C15,C16)+'I. Фін результат'!C79</f>
        <v>-281</v>
      </c>
      <c r="D17" s="269">
        <f>SUM(D8,D9,D11,D12,D14,D15,D16)+'I. Фін результат'!D79</f>
        <v>468</v>
      </c>
      <c r="E17" s="269">
        <f>SUM(E8,E9,E11,E12,E14,E15,E16)+'I. Фін результат'!E79</f>
        <v>118</v>
      </c>
      <c r="F17" s="269">
        <f>SUM(F8,F9,F11,F12,F14,F15,F16)+'I. Фін результат'!F79</f>
        <v>468</v>
      </c>
      <c r="G17" s="269" t="s">
        <v>16</v>
      </c>
      <c r="H17" s="270" t="s">
        <v>16</v>
      </c>
    </row>
    <row r="18" spans="1:8" ht="30.75" customHeight="1">
      <c r="A18" s="454" t="s">
        <v>182</v>
      </c>
      <c r="B18" s="454"/>
      <c r="C18" s="454"/>
      <c r="D18" s="454"/>
      <c r="E18" s="454"/>
      <c r="F18" s="454"/>
      <c r="G18" s="454"/>
      <c r="H18" s="454"/>
    </row>
    <row r="19" spans="1:8" ht="44.25" customHeight="1">
      <c r="A19" s="99" t="s">
        <v>183</v>
      </c>
      <c r="B19" s="268">
        <v>2110</v>
      </c>
      <c r="C19" s="269">
        <f>SUM(C20:C26)</f>
        <v>1251</v>
      </c>
      <c r="D19" s="269">
        <f>SUM(D20:D26)</f>
        <v>1581</v>
      </c>
      <c r="E19" s="269">
        <f>SUM(E20:E26)</f>
        <v>1457</v>
      </c>
      <c r="F19" s="269">
        <f>SUM(F20:F26)</f>
        <v>1581</v>
      </c>
      <c r="G19" s="269">
        <f>F19-E19</f>
        <v>124</v>
      </c>
      <c r="H19" s="270">
        <f t="shared" si="1"/>
        <v>108.51063829787233</v>
      </c>
    </row>
    <row r="20" spans="1:8" ht="33" customHeight="1">
      <c r="A20" s="101" t="s">
        <v>147</v>
      </c>
      <c r="B20" s="271">
        <v>2111</v>
      </c>
      <c r="C20" s="272">
        <v>1023</v>
      </c>
      <c r="D20" s="272">
        <v>1366</v>
      </c>
      <c r="E20" s="272">
        <v>1190</v>
      </c>
      <c r="F20" s="272">
        <v>1366</v>
      </c>
      <c r="G20" s="272">
        <f>F20-E20</f>
        <v>176</v>
      </c>
      <c r="H20" s="273">
        <f t="shared" si="1"/>
        <v>114.78991596638654</v>
      </c>
    </row>
    <row r="21" spans="1:8" ht="45.75" customHeight="1">
      <c r="A21" s="101" t="s">
        <v>148</v>
      </c>
      <c r="B21" s="271">
        <v>2112</v>
      </c>
      <c r="C21" s="386" t="s">
        <v>123</v>
      </c>
      <c r="D21" s="386" t="s">
        <v>123</v>
      </c>
      <c r="E21" s="386" t="s">
        <v>123</v>
      </c>
      <c r="F21" s="386" t="s">
        <v>123</v>
      </c>
      <c r="G21" s="399" t="e">
        <f>F21-E21</f>
        <v>#VALUE!</v>
      </c>
      <c r="H21" s="398" t="e">
        <f t="shared" si="1"/>
        <v>#VALUE!</v>
      </c>
    </row>
    <row r="22" spans="1:8" ht="25.5" customHeight="1">
      <c r="A22" s="101" t="s">
        <v>51</v>
      </c>
      <c r="B22" s="271">
        <v>2113</v>
      </c>
      <c r="C22" s="272"/>
      <c r="D22" s="272"/>
      <c r="E22" s="272"/>
      <c r="F22" s="272"/>
      <c r="G22" s="272">
        <f>F22-E22</f>
        <v>0</v>
      </c>
      <c r="H22" s="398" t="e">
        <f t="shared" si="1"/>
        <v>#DIV/0!</v>
      </c>
    </row>
    <row r="23" spans="1:8" ht="25.5" customHeight="1">
      <c r="A23" s="101" t="s">
        <v>56</v>
      </c>
      <c r="B23" s="271">
        <v>2114</v>
      </c>
      <c r="C23" s="272"/>
      <c r="D23" s="272"/>
      <c r="E23" s="272"/>
      <c r="F23" s="272"/>
      <c r="G23" s="272">
        <f t="shared" ref="G23:G43" si="2">F23-E23</f>
        <v>0</v>
      </c>
      <c r="H23" s="398" t="e">
        <f t="shared" si="1"/>
        <v>#DIV/0!</v>
      </c>
    </row>
    <row r="24" spans="1:8" ht="25.5" customHeight="1">
      <c r="A24" s="101" t="s">
        <v>157</v>
      </c>
      <c r="B24" s="271">
        <v>2115</v>
      </c>
      <c r="C24" s="272"/>
      <c r="D24" s="272"/>
      <c r="E24" s="272"/>
      <c r="F24" s="272"/>
      <c r="G24" s="272">
        <f t="shared" si="2"/>
        <v>0</v>
      </c>
      <c r="H24" s="398" t="e">
        <f t="shared" si="1"/>
        <v>#DIV/0!</v>
      </c>
    </row>
    <row r="25" spans="1:8" ht="25.5" customHeight="1">
      <c r="A25" s="101" t="s">
        <v>190</v>
      </c>
      <c r="B25" s="271">
        <v>2116</v>
      </c>
      <c r="C25" s="272">
        <v>228</v>
      </c>
      <c r="D25" s="272">
        <v>215</v>
      </c>
      <c r="E25" s="272">
        <v>267</v>
      </c>
      <c r="F25" s="272">
        <v>215</v>
      </c>
      <c r="G25" s="272">
        <f t="shared" si="2"/>
        <v>-52</v>
      </c>
      <c r="H25" s="273">
        <f t="shared" si="1"/>
        <v>80.524344569288388</v>
      </c>
    </row>
    <row r="26" spans="1:8" ht="29.25" customHeight="1">
      <c r="A26" s="101" t="s">
        <v>149</v>
      </c>
      <c r="B26" s="271">
        <v>2117</v>
      </c>
      <c r="C26" s="272"/>
      <c r="D26" s="272"/>
      <c r="E26" s="272"/>
      <c r="F26" s="272"/>
      <c r="G26" s="272">
        <f t="shared" si="2"/>
        <v>0</v>
      </c>
      <c r="H26" s="398" t="e">
        <f t="shared" si="1"/>
        <v>#DIV/0!</v>
      </c>
    </row>
    <row r="27" spans="1:8" ht="44.25" customHeight="1">
      <c r="A27" s="99" t="s">
        <v>193</v>
      </c>
      <c r="B27" s="274">
        <v>2120</v>
      </c>
      <c r="C27" s="269">
        <f>SUM(C28:C35)</f>
        <v>2956</v>
      </c>
      <c r="D27" s="269">
        <f t="shared" ref="D27:F27" si="3">SUM(D28:D35)</f>
        <v>2867</v>
      </c>
      <c r="E27" s="269">
        <f t="shared" si="3"/>
        <v>3326</v>
      </c>
      <c r="F27" s="269">
        <f t="shared" si="3"/>
        <v>2867</v>
      </c>
      <c r="G27" s="269">
        <f t="shared" si="2"/>
        <v>-459</v>
      </c>
      <c r="H27" s="270">
        <f t="shared" ref="H27:H29" si="4">(F27/E27)*100</f>
        <v>86.19963920625375</v>
      </c>
    </row>
    <row r="28" spans="1:8" ht="27" customHeight="1">
      <c r="A28" s="100" t="s">
        <v>134</v>
      </c>
      <c r="B28" s="275">
        <v>2121</v>
      </c>
      <c r="C28" s="272">
        <v>135</v>
      </c>
      <c r="D28" s="272">
        <v>175</v>
      </c>
      <c r="E28" s="272">
        <v>74</v>
      </c>
      <c r="F28" s="272">
        <v>175</v>
      </c>
      <c r="G28" s="272">
        <f t="shared" si="2"/>
        <v>101</v>
      </c>
      <c r="H28" s="273">
        <f t="shared" si="4"/>
        <v>236.48648648648648</v>
      </c>
    </row>
    <row r="29" spans="1:8" ht="25.5" customHeight="1">
      <c r="A29" s="101" t="s">
        <v>50</v>
      </c>
      <c r="B29" s="271">
        <v>2122</v>
      </c>
      <c r="C29" s="272">
        <v>2734</v>
      </c>
      <c r="D29" s="272">
        <v>2579</v>
      </c>
      <c r="E29" s="272">
        <v>3206</v>
      </c>
      <c r="F29" s="272">
        <v>2579</v>
      </c>
      <c r="G29" s="272">
        <f t="shared" si="2"/>
        <v>-627</v>
      </c>
      <c r="H29" s="273">
        <f t="shared" si="4"/>
        <v>80.442919525888954</v>
      </c>
    </row>
    <row r="30" spans="1:8" ht="25.5" customHeight="1">
      <c r="A30" s="101" t="s">
        <v>51</v>
      </c>
      <c r="B30" s="271">
        <v>2123</v>
      </c>
      <c r="C30" s="272"/>
      <c r="D30" s="272"/>
      <c r="E30" s="272"/>
      <c r="F30" s="272"/>
      <c r="G30" s="272"/>
      <c r="H30" s="398" t="e">
        <f t="shared" si="1"/>
        <v>#DIV/0!</v>
      </c>
    </row>
    <row r="31" spans="1:8" ht="25.5" customHeight="1">
      <c r="A31" s="101" t="s">
        <v>150</v>
      </c>
      <c r="B31" s="271">
        <v>2124</v>
      </c>
      <c r="C31" s="272">
        <v>37</v>
      </c>
      <c r="D31" s="272">
        <v>37</v>
      </c>
      <c r="E31" s="272">
        <v>38</v>
      </c>
      <c r="F31" s="272">
        <v>37</v>
      </c>
      <c r="G31" s="272">
        <f>F31-E31</f>
        <v>-1</v>
      </c>
      <c r="H31" s="273">
        <f t="shared" ref="H31" si="5">(F31/E31)*100</f>
        <v>97.368421052631575</v>
      </c>
    </row>
    <row r="32" spans="1:8" ht="25.5" customHeight="1">
      <c r="A32" s="101" t="s">
        <v>151</v>
      </c>
      <c r="B32" s="271">
        <v>2125</v>
      </c>
      <c r="C32" s="272"/>
      <c r="D32" s="272"/>
      <c r="E32" s="272"/>
      <c r="F32" s="272"/>
      <c r="G32" s="272"/>
      <c r="H32" s="398" t="e">
        <f t="shared" si="1"/>
        <v>#DIV/0!</v>
      </c>
    </row>
    <row r="33" spans="1:8" ht="59.25" customHeight="1">
      <c r="A33" s="101" t="s">
        <v>220</v>
      </c>
      <c r="B33" s="271">
        <v>2126</v>
      </c>
      <c r="C33" s="272">
        <v>50</v>
      </c>
      <c r="D33" s="272">
        <v>76</v>
      </c>
      <c r="E33" s="272">
        <v>8</v>
      </c>
      <c r="F33" s="272">
        <v>76</v>
      </c>
      <c r="G33" s="272">
        <f>F33-E33</f>
        <v>68</v>
      </c>
      <c r="H33" s="273">
        <f t="shared" ref="H33" si="6">(F33/E33)*100</f>
        <v>950</v>
      </c>
    </row>
    <row r="34" spans="1:8" ht="25.5" customHeight="1">
      <c r="A34" s="101" t="s">
        <v>157</v>
      </c>
      <c r="B34" s="271">
        <v>2127</v>
      </c>
      <c r="C34" s="272"/>
      <c r="D34" s="272"/>
      <c r="E34" s="272"/>
      <c r="F34" s="272"/>
      <c r="G34" s="272"/>
      <c r="H34" s="398" t="e">
        <f t="shared" si="1"/>
        <v>#DIV/0!</v>
      </c>
    </row>
    <row r="35" spans="1:8" ht="25.5" customHeight="1">
      <c r="A35" s="101" t="s">
        <v>149</v>
      </c>
      <c r="B35" s="271">
        <v>2128</v>
      </c>
      <c r="C35" s="272"/>
      <c r="D35" s="272"/>
      <c r="E35" s="272"/>
      <c r="F35" s="272"/>
      <c r="G35" s="272">
        <f t="shared" si="2"/>
        <v>0</v>
      </c>
      <c r="H35" s="398" t="e">
        <f t="shared" si="1"/>
        <v>#DIV/0!</v>
      </c>
    </row>
    <row r="36" spans="1:8" ht="34.5" customHeight="1">
      <c r="A36" s="99" t="s">
        <v>214</v>
      </c>
      <c r="B36" s="274">
        <v>2130</v>
      </c>
      <c r="C36" s="269">
        <f>SUM(C37:C39)</f>
        <v>3341</v>
      </c>
      <c r="D36" s="269">
        <f>SUM(D37:D39)</f>
        <v>3152</v>
      </c>
      <c r="E36" s="269">
        <f>SUM(E37:E39)</f>
        <v>3641</v>
      </c>
      <c r="F36" s="269">
        <f>SUM(F37:F39)</f>
        <v>3152</v>
      </c>
      <c r="G36" s="269">
        <f>F36-E36</f>
        <v>-489</v>
      </c>
      <c r="H36" s="270">
        <f t="shared" ref="H36" si="7">(F36/E36)*100</f>
        <v>86.569623729744578</v>
      </c>
    </row>
    <row r="37" spans="1:8" ht="25.5" customHeight="1">
      <c r="A37" s="101" t="s">
        <v>152</v>
      </c>
      <c r="B37" s="271">
        <v>2131</v>
      </c>
      <c r="C37" s="272"/>
      <c r="D37" s="272"/>
      <c r="E37" s="272"/>
      <c r="F37" s="272"/>
      <c r="G37" s="272">
        <f t="shared" si="2"/>
        <v>0</v>
      </c>
      <c r="H37" s="398" t="e">
        <f t="shared" si="1"/>
        <v>#DIV/0!</v>
      </c>
    </row>
    <row r="38" spans="1:8" ht="25.5" customHeight="1">
      <c r="A38" s="101" t="s">
        <v>153</v>
      </c>
      <c r="B38" s="271">
        <v>2132</v>
      </c>
      <c r="C38" s="272">
        <v>3341</v>
      </c>
      <c r="D38" s="272">
        <v>3152</v>
      </c>
      <c r="E38" s="272">
        <v>3641</v>
      </c>
      <c r="F38" s="272">
        <v>3152</v>
      </c>
      <c r="G38" s="272">
        <f>F38-E38</f>
        <v>-489</v>
      </c>
      <c r="H38" s="273">
        <f t="shared" ref="H38" si="8">(F38/E38)*100</f>
        <v>86.569623729744578</v>
      </c>
    </row>
    <row r="39" spans="1:8" ht="25.5" customHeight="1">
      <c r="A39" s="101" t="s">
        <v>154</v>
      </c>
      <c r="B39" s="271">
        <v>2133</v>
      </c>
      <c r="C39" s="272"/>
      <c r="D39" s="272"/>
      <c r="E39" s="272"/>
      <c r="F39" s="272"/>
      <c r="G39" s="272"/>
      <c r="H39" s="398" t="e">
        <f t="shared" si="1"/>
        <v>#DIV/0!</v>
      </c>
    </row>
    <row r="40" spans="1:8" ht="34.5" customHeight="1">
      <c r="A40" s="99" t="s">
        <v>155</v>
      </c>
      <c r="B40" s="274">
        <v>2140</v>
      </c>
      <c r="C40" s="269">
        <f>SUM(C41:C42)</f>
        <v>0</v>
      </c>
      <c r="D40" s="269">
        <f>SUM(D41:D42)</f>
        <v>0</v>
      </c>
      <c r="E40" s="269">
        <f>SUM(E41:E42)</f>
        <v>0</v>
      </c>
      <c r="F40" s="269">
        <f>SUM(F41:F42)</f>
        <v>0</v>
      </c>
      <c r="G40" s="269"/>
      <c r="H40" s="400" t="e">
        <f t="shared" si="1"/>
        <v>#DIV/0!</v>
      </c>
    </row>
    <row r="41" spans="1:8" ht="48" customHeight="1">
      <c r="A41" s="100" t="s">
        <v>71</v>
      </c>
      <c r="B41" s="275">
        <v>2141</v>
      </c>
      <c r="C41" s="272"/>
      <c r="D41" s="272"/>
      <c r="E41" s="272"/>
      <c r="F41" s="272"/>
      <c r="G41" s="272"/>
      <c r="H41" s="398" t="e">
        <f t="shared" si="1"/>
        <v>#DIV/0!</v>
      </c>
    </row>
    <row r="42" spans="1:8" ht="32.25" customHeight="1">
      <c r="A42" s="101" t="s">
        <v>156</v>
      </c>
      <c r="B42" s="271">
        <v>2142</v>
      </c>
      <c r="C42" s="272"/>
      <c r="D42" s="272"/>
      <c r="E42" s="272"/>
      <c r="F42" s="272"/>
      <c r="G42" s="272">
        <f t="shared" si="2"/>
        <v>0</v>
      </c>
      <c r="H42" s="398" t="e">
        <f t="shared" si="1"/>
        <v>#DIV/0!</v>
      </c>
    </row>
    <row r="43" spans="1:8" ht="34.5" customHeight="1">
      <c r="A43" s="99" t="s">
        <v>175</v>
      </c>
      <c r="B43" s="274">
        <v>2200</v>
      </c>
      <c r="C43" s="269">
        <f>SUM(C19,C27,C36,C40)</f>
        <v>7548</v>
      </c>
      <c r="D43" s="269">
        <f>SUM(D19,D27,D36,D40)</f>
        <v>7600</v>
      </c>
      <c r="E43" s="269">
        <f>SUM(E19,E27,E36,E40)</f>
        <v>8424</v>
      </c>
      <c r="F43" s="269">
        <f>SUM(F19,F27,F36,F40)</f>
        <v>7600</v>
      </c>
      <c r="G43" s="269">
        <f t="shared" si="2"/>
        <v>-824</v>
      </c>
      <c r="H43" s="270">
        <f t="shared" si="1"/>
        <v>90.218423551756885</v>
      </c>
    </row>
    <row r="44" spans="1:8" s="103" customFormat="1">
      <c r="A44" s="102"/>
      <c r="B44" s="276"/>
      <c r="C44" s="276"/>
      <c r="D44" s="276"/>
      <c r="E44" s="276"/>
      <c r="F44" s="276"/>
      <c r="G44" s="276"/>
      <c r="H44" s="276"/>
    </row>
    <row r="45" spans="1:8" s="103" customFormat="1">
      <c r="A45" s="102"/>
      <c r="B45" s="276"/>
      <c r="C45" s="276"/>
      <c r="D45" s="276"/>
      <c r="E45" s="276"/>
      <c r="F45" s="276"/>
      <c r="G45" s="276"/>
      <c r="H45" s="276"/>
    </row>
    <row r="46" spans="1:8" s="103" customFormat="1">
      <c r="A46" s="102"/>
      <c r="B46" s="276"/>
      <c r="C46" s="276"/>
      <c r="D46" s="276"/>
      <c r="E46" s="276"/>
      <c r="F46" s="276"/>
      <c r="G46" s="276"/>
      <c r="H46" s="276"/>
    </row>
    <row r="47" spans="1:8" s="69" customFormat="1" ht="27.75" customHeight="1">
      <c r="A47" s="104" t="s">
        <v>352</v>
      </c>
      <c r="B47" s="277"/>
      <c r="C47" s="455" t="s">
        <v>92</v>
      </c>
      <c r="D47" s="455"/>
      <c r="E47" s="278"/>
      <c r="F47" s="456" t="s">
        <v>236</v>
      </c>
      <c r="G47" s="456"/>
      <c r="H47" s="456"/>
    </row>
    <row r="48" spans="1:8" s="82" customFormat="1">
      <c r="A48" s="88" t="s">
        <v>187</v>
      </c>
      <c r="B48" s="279"/>
      <c r="C48" s="453" t="s">
        <v>192</v>
      </c>
      <c r="D48" s="453"/>
      <c r="E48" s="279"/>
      <c r="F48" s="440" t="s">
        <v>191</v>
      </c>
      <c r="G48" s="440"/>
      <c r="H48" s="440"/>
    </row>
    <row r="49" spans="1:10" s="95" customFormat="1">
      <c r="A49" s="106"/>
      <c r="B49" s="276"/>
      <c r="C49" s="276"/>
      <c r="D49" s="276"/>
      <c r="E49" s="276"/>
      <c r="F49" s="276"/>
      <c r="G49" s="276"/>
      <c r="H49" s="276"/>
      <c r="I49" s="94"/>
      <c r="J49" s="94"/>
    </row>
    <row r="50" spans="1:10" s="95" customFormat="1">
      <c r="A50" s="106"/>
      <c r="B50" s="276"/>
      <c r="C50" s="276"/>
      <c r="D50" s="276"/>
      <c r="E50" s="276"/>
      <c r="F50" s="276"/>
      <c r="G50" s="276"/>
      <c r="H50" s="276"/>
      <c r="I50" s="94"/>
      <c r="J50" s="94"/>
    </row>
    <row r="51" spans="1:10" s="95" customFormat="1">
      <c r="A51" s="106"/>
      <c r="B51" s="276"/>
      <c r="C51" s="276"/>
      <c r="D51" s="276"/>
      <c r="E51" s="276"/>
      <c r="F51" s="276"/>
      <c r="G51" s="276"/>
      <c r="H51" s="276"/>
      <c r="I51" s="94"/>
      <c r="J51" s="94"/>
    </row>
    <row r="52" spans="1:10" s="95" customFormat="1">
      <c r="A52" s="106"/>
      <c r="B52" s="276"/>
      <c r="C52" s="276"/>
      <c r="D52" s="276"/>
      <c r="E52" s="276"/>
      <c r="F52" s="276"/>
      <c r="G52" s="276"/>
      <c r="H52" s="276"/>
      <c r="I52" s="94"/>
      <c r="J52" s="94"/>
    </row>
    <row r="53" spans="1:10" s="95" customFormat="1">
      <c r="A53" s="106"/>
      <c r="B53" s="276"/>
      <c r="C53" s="276"/>
      <c r="D53" s="276"/>
      <c r="E53" s="276"/>
      <c r="F53" s="276"/>
      <c r="G53" s="276"/>
      <c r="H53" s="276"/>
      <c r="I53" s="94"/>
      <c r="J53" s="94"/>
    </row>
    <row r="54" spans="1:10" s="95" customFormat="1">
      <c r="A54" s="106"/>
      <c r="B54" s="276"/>
      <c r="C54" s="276"/>
      <c r="D54" s="276"/>
      <c r="E54" s="276"/>
      <c r="F54" s="276"/>
      <c r="G54" s="276"/>
      <c r="H54" s="276"/>
      <c r="I54" s="94"/>
      <c r="J54" s="94"/>
    </row>
    <row r="55" spans="1:10" s="95" customFormat="1">
      <c r="A55" s="106"/>
      <c r="B55" s="276"/>
      <c r="C55" s="276"/>
      <c r="D55" s="276"/>
      <c r="E55" s="276"/>
      <c r="F55" s="276"/>
      <c r="G55" s="276"/>
      <c r="H55" s="276"/>
      <c r="I55" s="94"/>
      <c r="J55" s="94"/>
    </row>
    <row r="56" spans="1:10" s="95" customFormat="1">
      <c r="A56" s="106"/>
      <c r="B56" s="276"/>
      <c r="C56" s="276"/>
      <c r="D56" s="276"/>
      <c r="E56" s="276"/>
      <c r="F56" s="276"/>
      <c r="G56" s="276"/>
      <c r="H56" s="276"/>
      <c r="I56" s="94"/>
      <c r="J56" s="94"/>
    </row>
    <row r="57" spans="1:10" s="95" customFormat="1">
      <c r="A57" s="106"/>
      <c r="B57" s="276"/>
      <c r="C57" s="276"/>
      <c r="D57" s="276"/>
      <c r="E57" s="276"/>
      <c r="F57" s="276"/>
      <c r="G57" s="276"/>
      <c r="H57" s="276"/>
      <c r="I57" s="94"/>
      <c r="J57" s="94"/>
    </row>
    <row r="58" spans="1:10" s="95" customFormat="1">
      <c r="A58" s="106"/>
      <c r="B58" s="276"/>
      <c r="C58" s="276"/>
      <c r="D58" s="276"/>
      <c r="E58" s="276"/>
      <c r="F58" s="276"/>
      <c r="G58" s="276"/>
      <c r="H58" s="276"/>
      <c r="I58" s="94"/>
      <c r="J58" s="94"/>
    </row>
    <row r="59" spans="1:10" s="95" customFormat="1">
      <c r="A59" s="106"/>
      <c r="B59" s="276"/>
      <c r="C59" s="276"/>
      <c r="D59" s="276"/>
      <c r="E59" s="276"/>
      <c r="F59" s="276"/>
      <c r="G59" s="276"/>
      <c r="H59" s="276"/>
      <c r="I59" s="94"/>
      <c r="J59" s="94"/>
    </row>
    <row r="60" spans="1:10" s="95" customFormat="1">
      <c r="A60" s="106"/>
      <c r="B60" s="276"/>
      <c r="C60" s="276"/>
      <c r="D60" s="276"/>
      <c r="E60" s="276"/>
      <c r="F60" s="276"/>
      <c r="G60" s="276"/>
      <c r="H60" s="276"/>
      <c r="I60" s="94"/>
      <c r="J60" s="94"/>
    </row>
    <row r="61" spans="1:10" s="95" customFormat="1">
      <c r="A61" s="106"/>
      <c r="B61" s="276"/>
      <c r="C61" s="276"/>
      <c r="D61" s="276"/>
      <c r="E61" s="276"/>
      <c r="F61" s="276"/>
      <c r="G61" s="276"/>
      <c r="H61" s="276"/>
      <c r="I61" s="94"/>
      <c r="J61" s="94"/>
    </row>
    <row r="62" spans="1:10" s="95" customFormat="1">
      <c r="A62" s="106"/>
      <c r="B62" s="276"/>
      <c r="C62" s="276"/>
      <c r="D62" s="276"/>
      <c r="E62" s="276"/>
      <c r="F62" s="276"/>
      <c r="G62" s="276"/>
      <c r="H62" s="276"/>
      <c r="I62" s="94"/>
      <c r="J62" s="94"/>
    </row>
    <row r="63" spans="1:10" s="95" customFormat="1">
      <c r="A63" s="106"/>
      <c r="B63" s="276"/>
      <c r="C63" s="276"/>
      <c r="D63" s="276"/>
      <c r="E63" s="276"/>
      <c r="F63" s="276"/>
      <c r="G63" s="276"/>
      <c r="H63" s="276"/>
      <c r="I63" s="94"/>
      <c r="J63" s="94"/>
    </row>
    <row r="64" spans="1:10" s="95" customFormat="1">
      <c r="A64" s="106"/>
      <c r="B64" s="276"/>
      <c r="C64" s="276"/>
      <c r="D64" s="276"/>
      <c r="E64" s="276"/>
      <c r="F64" s="276"/>
      <c r="G64" s="276"/>
      <c r="H64" s="276"/>
      <c r="I64" s="94"/>
      <c r="J64" s="94"/>
    </row>
    <row r="65" spans="1:10" s="95" customFormat="1">
      <c r="A65" s="106"/>
      <c r="B65" s="276"/>
      <c r="C65" s="276"/>
      <c r="D65" s="276"/>
      <c r="E65" s="276"/>
      <c r="F65" s="276"/>
      <c r="G65" s="276"/>
      <c r="H65" s="276"/>
      <c r="I65" s="94"/>
      <c r="J65" s="94"/>
    </row>
    <row r="66" spans="1:10" s="95" customFormat="1">
      <c r="A66" s="106"/>
      <c r="B66" s="276"/>
      <c r="C66" s="276"/>
      <c r="D66" s="276"/>
      <c r="E66" s="276"/>
      <c r="F66" s="276"/>
      <c r="G66" s="276"/>
      <c r="H66" s="276"/>
      <c r="I66" s="94"/>
      <c r="J66" s="94"/>
    </row>
    <row r="67" spans="1:10" s="95" customFormat="1">
      <c r="A67" s="106"/>
      <c r="B67" s="276"/>
      <c r="C67" s="276"/>
      <c r="D67" s="276"/>
      <c r="E67" s="276"/>
      <c r="F67" s="276"/>
      <c r="G67" s="276"/>
      <c r="H67" s="276"/>
      <c r="I67" s="94"/>
      <c r="J67" s="94"/>
    </row>
    <row r="68" spans="1:10" s="95" customFormat="1">
      <c r="A68" s="106"/>
      <c r="B68" s="276"/>
      <c r="C68" s="276"/>
      <c r="D68" s="276"/>
      <c r="E68" s="276"/>
      <c r="F68" s="276"/>
      <c r="G68" s="276"/>
      <c r="H68" s="276"/>
      <c r="I68" s="94"/>
      <c r="J68" s="94"/>
    </row>
    <row r="69" spans="1:10" s="95" customFormat="1">
      <c r="A69" s="106"/>
      <c r="B69" s="276"/>
      <c r="C69" s="276"/>
      <c r="D69" s="276"/>
      <c r="E69" s="276"/>
      <c r="F69" s="276"/>
      <c r="G69" s="276"/>
      <c r="H69" s="276"/>
      <c r="I69" s="94"/>
      <c r="J69" s="94"/>
    </row>
    <row r="70" spans="1:10" s="95" customFormat="1">
      <c r="A70" s="106"/>
      <c r="B70" s="276"/>
      <c r="C70" s="276"/>
      <c r="D70" s="276"/>
      <c r="E70" s="276"/>
      <c r="F70" s="276"/>
      <c r="G70" s="276"/>
      <c r="H70" s="276"/>
      <c r="I70" s="94"/>
      <c r="J70" s="94"/>
    </row>
    <row r="71" spans="1:10" s="95" customFormat="1">
      <c r="A71" s="106"/>
      <c r="B71" s="276"/>
      <c r="C71" s="276"/>
      <c r="D71" s="276"/>
      <c r="E71" s="276"/>
      <c r="F71" s="276"/>
      <c r="G71" s="276"/>
      <c r="H71" s="276"/>
      <c r="I71" s="94"/>
      <c r="J71" s="94"/>
    </row>
    <row r="72" spans="1:10" s="95" customFormat="1">
      <c r="A72" s="106"/>
      <c r="B72" s="276"/>
      <c r="C72" s="276"/>
      <c r="D72" s="276"/>
      <c r="E72" s="276"/>
      <c r="F72" s="276"/>
      <c r="G72" s="276"/>
      <c r="H72" s="276"/>
      <c r="I72" s="94"/>
      <c r="J72" s="94"/>
    </row>
    <row r="73" spans="1:10" s="95" customFormat="1">
      <c r="A73" s="106"/>
      <c r="B73" s="276"/>
      <c r="C73" s="276"/>
      <c r="D73" s="276"/>
      <c r="E73" s="276"/>
      <c r="F73" s="276"/>
      <c r="G73" s="276"/>
      <c r="H73" s="276"/>
      <c r="I73" s="94"/>
      <c r="J73" s="94"/>
    </row>
    <row r="74" spans="1:10" s="95" customFormat="1">
      <c r="A74" s="106"/>
      <c r="B74" s="276"/>
      <c r="C74" s="276"/>
      <c r="D74" s="276"/>
      <c r="E74" s="276"/>
      <c r="F74" s="276"/>
      <c r="G74" s="276"/>
      <c r="H74" s="276"/>
      <c r="I74" s="94"/>
      <c r="J74" s="94"/>
    </row>
    <row r="75" spans="1:10" s="95" customFormat="1">
      <c r="A75" s="106"/>
      <c r="B75" s="276"/>
      <c r="C75" s="276"/>
      <c r="D75" s="276"/>
      <c r="E75" s="276"/>
      <c r="F75" s="276"/>
      <c r="G75" s="276"/>
      <c r="H75" s="276"/>
      <c r="I75" s="94"/>
      <c r="J75" s="94"/>
    </row>
    <row r="76" spans="1:10" s="95" customFormat="1">
      <c r="A76" s="106"/>
      <c r="B76" s="276"/>
      <c r="C76" s="276"/>
      <c r="D76" s="276"/>
      <c r="E76" s="276"/>
      <c r="F76" s="276"/>
      <c r="G76" s="276"/>
      <c r="H76" s="276"/>
      <c r="I76" s="94"/>
      <c r="J76" s="94"/>
    </row>
    <row r="77" spans="1:10" s="95" customFormat="1">
      <c r="A77" s="106"/>
      <c r="B77" s="276"/>
      <c r="C77" s="276"/>
      <c r="D77" s="276"/>
      <c r="E77" s="276"/>
      <c r="F77" s="276"/>
      <c r="G77" s="276"/>
      <c r="H77" s="276"/>
      <c r="I77" s="94"/>
      <c r="J77" s="94"/>
    </row>
    <row r="78" spans="1:10" s="95" customFormat="1">
      <c r="A78" s="106"/>
      <c r="B78" s="276"/>
      <c r="C78" s="276"/>
      <c r="D78" s="276"/>
      <c r="E78" s="276"/>
      <c r="F78" s="276"/>
      <c r="G78" s="276"/>
      <c r="H78" s="276"/>
      <c r="I78" s="94"/>
      <c r="J78" s="94"/>
    </row>
    <row r="79" spans="1:10" s="95" customFormat="1">
      <c r="A79" s="106"/>
      <c r="B79" s="276"/>
      <c r="C79" s="276"/>
      <c r="D79" s="276"/>
      <c r="E79" s="276"/>
      <c r="F79" s="276"/>
      <c r="G79" s="276"/>
      <c r="H79" s="276"/>
      <c r="I79" s="94"/>
      <c r="J79" s="94"/>
    </row>
    <row r="80" spans="1:10" s="95" customFormat="1">
      <c r="A80" s="106"/>
      <c r="B80" s="276"/>
      <c r="C80" s="276"/>
      <c r="D80" s="276"/>
      <c r="E80" s="276"/>
      <c r="F80" s="276"/>
      <c r="G80" s="276"/>
      <c r="H80" s="276"/>
      <c r="I80" s="94"/>
      <c r="J80" s="94"/>
    </row>
    <row r="81" spans="1:10" s="95" customFormat="1">
      <c r="A81" s="106"/>
      <c r="B81" s="276"/>
      <c r="C81" s="276"/>
      <c r="D81" s="276"/>
      <c r="E81" s="276"/>
      <c r="F81" s="276"/>
      <c r="G81" s="276"/>
      <c r="H81" s="276"/>
      <c r="I81" s="94"/>
      <c r="J81" s="94"/>
    </row>
    <row r="82" spans="1:10" s="95" customFormat="1">
      <c r="A82" s="106"/>
      <c r="B82" s="276"/>
      <c r="C82" s="276"/>
      <c r="D82" s="276"/>
      <c r="E82" s="276"/>
      <c r="F82" s="276"/>
      <c r="G82" s="276"/>
      <c r="H82" s="276"/>
      <c r="I82" s="94"/>
      <c r="J82" s="94"/>
    </row>
    <row r="83" spans="1:10" s="95" customFormat="1">
      <c r="A83" s="106"/>
      <c r="B83" s="276"/>
      <c r="C83" s="276"/>
      <c r="D83" s="276"/>
      <c r="E83" s="276"/>
      <c r="F83" s="276"/>
      <c r="G83" s="276"/>
      <c r="H83" s="276"/>
      <c r="I83" s="94"/>
      <c r="J83" s="94"/>
    </row>
    <row r="84" spans="1:10" s="95" customFormat="1">
      <c r="A84" s="106"/>
      <c r="B84" s="276"/>
      <c r="C84" s="276"/>
      <c r="D84" s="276"/>
      <c r="E84" s="276"/>
      <c r="F84" s="276"/>
      <c r="G84" s="276"/>
      <c r="H84" s="276"/>
      <c r="I84" s="94"/>
      <c r="J84" s="94"/>
    </row>
    <row r="85" spans="1:10" s="95" customFormat="1">
      <c r="A85" s="106"/>
      <c r="B85" s="276"/>
      <c r="C85" s="276"/>
      <c r="D85" s="276"/>
      <c r="E85" s="276"/>
      <c r="F85" s="276"/>
      <c r="G85" s="276"/>
      <c r="H85" s="276"/>
      <c r="I85" s="94"/>
      <c r="J85" s="94"/>
    </row>
    <row r="86" spans="1:10" s="95" customFormat="1">
      <c r="A86" s="106"/>
      <c r="B86" s="276"/>
      <c r="C86" s="276"/>
      <c r="D86" s="276"/>
      <c r="E86" s="276"/>
      <c r="F86" s="276"/>
      <c r="G86" s="276"/>
      <c r="H86" s="276"/>
      <c r="I86" s="94"/>
      <c r="J86" s="94"/>
    </row>
    <row r="87" spans="1:10" s="95" customFormat="1">
      <c r="A87" s="106"/>
      <c r="B87" s="276"/>
      <c r="C87" s="276"/>
      <c r="D87" s="276"/>
      <c r="E87" s="276"/>
      <c r="F87" s="276"/>
      <c r="G87" s="276"/>
      <c r="H87" s="276"/>
      <c r="I87" s="94"/>
      <c r="J87" s="94"/>
    </row>
    <row r="88" spans="1:10" s="95" customFormat="1">
      <c r="A88" s="106"/>
      <c r="B88" s="276"/>
      <c r="C88" s="276"/>
      <c r="D88" s="276"/>
      <c r="E88" s="276"/>
      <c r="F88" s="276"/>
      <c r="G88" s="276"/>
      <c r="H88" s="276"/>
      <c r="I88" s="94"/>
      <c r="J88" s="94"/>
    </row>
    <row r="89" spans="1:10" s="95" customFormat="1">
      <c r="A89" s="106"/>
      <c r="B89" s="276"/>
      <c r="C89" s="276"/>
      <c r="D89" s="276"/>
      <c r="E89" s="276"/>
      <c r="F89" s="276"/>
      <c r="G89" s="276"/>
      <c r="H89" s="276"/>
      <c r="I89" s="94"/>
      <c r="J89" s="94"/>
    </row>
    <row r="90" spans="1:10" s="95" customFormat="1">
      <c r="A90" s="106"/>
      <c r="B90" s="276"/>
      <c r="C90" s="276"/>
      <c r="D90" s="276"/>
      <c r="E90" s="276"/>
      <c r="F90" s="276"/>
      <c r="G90" s="276"/>
      <c r="H90" s="276"/>
      <c r="I90" s="94"/>
      <c r="J90" s="94"/>
    </row>
    <row r="91" spans="1:10" s="95" customFormat="1">
      <c r="A91" s="106"/>
      <c r="B91" s="276"/>
      <c r="C91" s="276"/>
      <c r="D91" s="276"/>
      <c r="E91" s="276"/>
      <c r="F91" s="276"/>
      <c r="G91" s="276"/>
      <c r="H91" s="276"/>
      <c r="I91" s="94"/>
      <c r="J91" s="94"/>
    </row>
    <row r="92" spans="1:10" s="95" customFormat="1">
      <c r="A92" s="106"/>
      <c r="B92" s="276"/>
      <c r="C92" s="276"/>
      <c r="D92" s="276"/>
      <c r="E92" s="276"/>
      <c r="F92" s="276"/>
      <c r="G92" s="276"/>
      <c r="H92" s="276"/>
      <c r="I92" s="94"/>
      <c r="J92" s="94"/>
    </row>
    <row r="93" spans="1:10" s="95" customFormat="1">
      <c r="A93" s="106"/>
      <c r="B93" s="276"/>
      <c r="C93" s="276"/>
      <c r="D93" s="276"/>
      <c r="E93" s="276"/>
      <c r="F93" s="276"/>
      <c r="G93" s="276"/>
      <c r="H93" s="276"/>
      <c r="I93" s="94"/>
      <c r="J93" s="94"/>
    </row>
    <row r="94" spans="1:10" s="95" customFormat="1">
      <c r="A94" s="106"/>
      <c r="B94" s="276"/>
      <c r="C94" s="276"/>
      <c r="D94" s="276"/>
      <c r="E94" s="276"/>
      <c r="F94" s="276"/>
      <c r="G94" s="276"/>
      <c r="H94" s="276"/>
      <c r="I94" s="94"/>
      <c r="J94" s="94"/>
    </row>
    <row r="95" spans="1:10" s="95" customFormat="1">
      <c r="A95" s="106"/>
      <c r="B95" s="276"/>
      <c r="C95" s="276"/>
      <c r="D95" s="276"/>
      <c r="E95" s="276"/>
      <c r="F95" s="276"/>
      <c r="G95" s="276"/>
      <c r="H95" s="276"/>
      <c r="I95" s="94"/>
      <c r="J95" s="94"/>
    </row>
    <row r="96" spans="1:10" s="95" customFormat="1">
      <c r="A96" s="106"/>
      <c r="B96" s="276"/>
      <c r="C96" s="276"/>
      <c r="D96" s="276"/>
      <c r="E96" s="276"/>
      <c r="F96" s="276"/>
      <c r="G96" s="276"/>
      <c r="H96" s="276"/>
      <c r="I96" s="94"/>
      <c r="J96" s="94"/>
    </row>
    <row r="97" spans="1:10" s="95" customFormat="1">
      <c r="A97" s="106"/>
      <c r="B97" s="276"/>
      <c r="C97" s="276"/>
      <c r="D97" s="276"/>
      <c r="E97" s="276"/>
      <c r="F97" s="276"/>
      <c r="G97" s="276"/>
      <c r="H97" s="276"/>
      <c r="I97" s="94"/>
      <c r="J97" s="94"/>
    </row>
    <row r="98" spans="1:10" s="95" customFormat="1">
      <c r="A98" s="106"/>
      <c r="B98" s="276"/>
      <c r="C98" s="276"/>
      <c r="D98" s="276"/>
      <c r="E98" s="276"/>
      <c r="F98" s="276"/>
      <c r="G98" s="276"/>
      <c r="H98" s="276"/>
      <c r="I98" s="94"/>
      <c r="J98" s="94"/>
    </row>
    <row r="99" spans="1:10" s="95" customFormat="1">
      <c r="A99" s="106"/>
      <c r="B99" s="276"/>
      <c r="C99" s="276"/>
      <c r="D99" s="276"/>
      <c r="E99" s="276"/>
      <c r="F99" s="276"/>
      <c r="G99" s="276"/>
      <c r="H99" s="276"/>
      <c r="I99" s="94"/>
      <c r="J99" s="94"/>
    </row>
    <row r="100" spans="1:10" s="95" customFormat="1">
      <c r="A100" s="106"/>
      <c r="B100" s="276"/>
      <c r="C100" s="276"/>
      <c r="D100" s="276"/>
      <c r="E100" s="276"/>
      <c r="F100" s="276"/>
      <c r="G100" s="276"/>
      <c r="H100" s="276"/>
      <c r="I100" s="94"/>
      <c r="J100" s="94"/>
    </row>
    <row r="101" spans="1:10" s="95" customFormat="1">
      <c r="A101" s="106"/>
      <c r="B101" s="276"/>
      <c r="C101" s="276"/>
      <c r="D101" s="276"/>
      <c r="E101" s="276"/>
      <c r="F101" s="276"/>
      <c r="G101" s="276"/>
      <c r="H101" s="276"/>
      <c r="I101" s="94"/>
      <c r="J101" s="94"/>
    </row>
    <row r="102" spans="1:10" s="95" customFormat="1">
      <c r="A102" s="106"/>
      <c r="B102" s="276"/>
      <c r="C102" s="276"/>
      <c r="D102" s="276"/>
      <c r="E102" s="276"/>
      <c r="F102" s="276"/>
      <c r="G102" s="276"/>
      <c r="H102" s="276"/>
      <c r="I102" s="94"/>
      <c r="J102" s="94"/>
    </row>
    <row r="103" spans="1:10" s="95" customFormat="1">
      <c r="A103" s="106"/>
      <c r="B103" s="276"/>
      <c r="C103" s="276"/>
      <c r="D103" s="276"/>
      <c r="E103" s="276"/>
      <c r="F103" s="276"/>
      <c r="G103" s="276"/>
      <c r="H103" s="276"/>
      <c r="I103" s="94"/>
      <c r="J103" s="94"/>
    </row>
    <row r="104" spans="1:10" s="95" customFormat="1">
      <c r="A104" s="106"/>
      <c r="B104" s="276"/>
      <c r="C104" s="276"/>
      <c r="D104" s="276"/>
      <c r="E104" s="276"/>
      <c r="F104" s="276"/>
      <c r="G104" s="276"/>
      <c r="H104" s="276"/>
      <c r="I104" s="94"/>
      <c r="J104" s="94"/>
    </row>
    <row r="105" spans="1:10" s="95" customFormat="1">
      <c r="A105" s="106"/>
      <c r="B105" s="276"/>
      <c r="C105" s="276"/>
      <c r="D105" s="276"/>
      <c r="E105" s="276"/>
      <c r="F105" s="276"/>
      <c r="G105" s="276"/>
      <c r="H105" s="276"/>
      <c r="I105" s="94"/>
      <c r="J105" s="94"/>
    </row>
    <row r="106" spans="1:10" s="95" customFormat="1">
      <c r="A106" s="106"/>
      <c r="B106" s="276"/>
      <c r="C106" s="276"/>
      <c r="D106" s="276"/>
      <c r="E106" s="276"/>
      <c r="F106" s="276"/>
      <c r="G106" s="276"/>
      <c r="H106" s="276"/>
      <c r="I106" s="94"/>
      <c r="J106" s="94"/>
    </row>
    <row r="107" spans="1:10" s="95" customFormat="1">
      <c r="A107" s="106"/>
      <c r="B107" s="276"/>
      <c r="C107" s="276"/>
      <c r="D107" s="276"/>
      <c r="E107" s="276"/>
      <c r="F107" s="276"/>
      <c r="G107" s="276"/>
      <c r="H107" s="276"/>
      <c r="I107" s="94"/>
      <c r="J107" s="94"/>
    </row>
    <row r="108" spans="1:10" s="95" customFormat="1">
      <c r="A108" s="106"/>
      <c r="B108" s="276"/>
      <c r="C108" s="276"/>
      <c r="D108" s="276"/>
      <c r="E108" s="276"/>
      <c r="F108" s="276"/>
      <c r="G108" s="276"/>
      <c r="H108" s="276"/>
      <c r="I108" s="94"/>
      <c r="J108" s="94"/>
    </row>
    <row r="109" spans="1:10" s="95" customFormat="1">
      <c r="A109" s="106"/>
      <c r="B109" s="276"/>
      <c r="C109" s="276"/>
      <c r="D109" s="276"/>
      <c r="E109" s="276"/>
      <c r="F109" s="276"/>
      <c r="G109" s="276"/>
      <c r="H109" s="276"/>
      <c r="I109" s="94"/>
      <c r="J109" s="94"/>
    </row>
    <row r="110" spans="1:10" s="95" customFormat="1">
      <c r="A110" s="106"/>
      <c r="B110" s="276"/>
      <c r="C110" s="276"/>
      <c r="D110" s="276"/>
      <c r="E110" s="276"/>
      <c r="F110" s="276"/>
      <c r="G110" s="276"/>
      <c r="H110" s="276"/>
      <c r="I110" s="94"/>
      <c r="J110" s="94"/>
    </row>
    <row r="111" spans="1:10" s="95" customFormat="1">
      <c r="A111" s="106"/>
      <c r="B111" s="276"/>
      <c r="C111" s="276"/>
      <c r="D111" s="276"/>
      <c r="E111" s="276"/>
      <c r="F111" s="276"/>
      <c r="G111" s="276"/>
      <c r="H111" s="276"/>
      <c r="I111" s="94"/>
      <c r="J111" s="94"/>
    </row>
    <row r="112" spans="1:10" s="95" customFormat="1">
      <c r="A112" s="106"/>
      <c r="B112" s="276"/>
      <c r="C112" s="276"/>
      <c r="D112" s="276"/>
      <c r="E112" s="276"/>
      <c r="F112" s="276"/>
      <c r="G112" s="276"/>
      <c r="H112" s="276"/>
      <c r="I112" s="94"/>
      <c r="J112" s="94"/>
    </row>
    <row r="113" spans="1:10" s="95" customFormat="1">
      <c r="A113" s="106"/>
      <c r="B113" s="276"/>
      <c r="C113" s="276"/>
      <c r="D113" s="276"/>
      <c r="E113" s="276"/>
      <c r="F113" s="276"/>
      <c r="G113" s="276"/>
      <c r="H113" s="276"/>
      <c r="I113" s="94"/>
      <c r="J113" s="94"/>
    </row>
    <row r="114" spans="1:10" s="95" customFormat="1">
      <c r="A114" s="107"/>
      <c r="B114" s="262"/>
      <c r="C114" s="262"/>
      <c r="D114" s="262"/>
      <c r="E114" s="262"/>
      <c r="F114" s="262"/>
      <c r="G114" s="262"/>
      <c r="H114" s="262"/>
      <c r="I114" s="94"/>
      <c r="J114" s="94"/>
    </row>
    <row r="115" spans="1:10" s="95" customFormat="1">
      <c r="A115" s="107"/>
      <c r="B115" s="262"/>
      <c r="C115" s="262"/>
      <c r="D115" s="262"/>
      <c r="E115" s="262"/>
      <c r="F115" s="262"/>
      <c r="G115" s="262"/>
      <c r="H115" s="262"/>
      <c r="I115" s="94"/>
      <c r="J115" s="94"/>
    </row>
    <row r="116" spans="1:10" s="95" customFormat="1">
      <c r="A116" s="107"/>
      <c r="B116" s="262"/>
      <c r="C116" s="262"/>
      <c r="D116" s="262"/>
      <c r="E116" s="262"/>
      <c r="F116" s="262"/>
      <c r="G116" s="262"/>
      <c r="H116" s="262"/>
      <c r="I116" s="94"/>
      <c r="J116" s="94"/>
    </row>
    <row r="117" spans="1:10" s="95" customFormat="1">
      <c r="A117" s="107"/>
      <c r="B117" s="262"/>
      <c r="C117" s="262"/>
      <c r="D117" s="262"/>
      <c r="E117" s="262"/>
      <c r="F117" s="262"/>
      <c r="G117" s="262"/>
      <c r="H117" s="262"/>
      <c r="I117" s="94"/>
      <c r="J117" s="94"/>
    </row>
    <row r="118" spans="1:10" s="95" customFormat="1">
      <c r="A118" s="107"/>
      <c r="B118" s="262"/>
      <c r="C118" s="262"/>
      <c r="D118" s="262"/>
      <c r="E118" s="262"/>
      <c r="F118" s="262"/>
      <c r="G118" s="262"/>
      <c r="H118" s="262"/>
      <c r="I118" s="94"/>
      <c r="J118" s="94"/>
    </row>
    <row r="119" spans="1:10" s="95" customFormat="1">
      <c r="A119" s="107"/>
      <c r="B119" s="262"/>
      <c r="C119" s="262"/>
      <c r="D119" s="262"/>
      <c r="E119" s="262"/>
      <c r="F119" s="262"/>
      <c r="G119" s="262"/>
      <c r="H119" s="262"/>
      <c r="I119" s="94"/>
      <c r="J119" s="94"/>
    </row>
    <row r="120" spans="1:10" s="95" customFormat="1">
      <c r="A120" s="107"/>
      <c r="B120" s="262"/>
      <c r="C120" s="262"/>
      <c r="D120" s="262"/>
      <c r="E120" s="262"/>
      <c r="F120" s="262"/>
      <c r="G120" s="262"/>
      <c r="H120" s="262"/>
      <c r="I120" s="94"/>
      <c r="J120" s="94"/>
    </row>
    <row r="121" spans="1:10" s="95" customFormat="1">
      <c r="A121" s="107"/>
      <c r="B121" s="262"/>
      <c r="C121" s="262"/>
      <c r="D121" s="262"/>
      <c r="E121" s="262"/>
      <c r="F121" s="262"/>
      <c r="G121" s="262"/>
      <c r="H121" s="262"/>
      <c r="I121" s="94"/>
      <c r="J121" s="94"/>
    </row>
    <row r="122" spans="1:10" s="95" customFormat="1">
      <c r="A122" s="107"/>
      <c r="B122" s="262"/>
      <c r="C122" s="262"/>
      <c r="D122" s="262"/>
      <c r="E122" s="262"/>
      <c r="F122" s="262"/>
      <c r="G122" s="262"/>
      <c r="H122" s="262"/>
      <c r="I122" s="94"/>
      <c r="J122" s="94"/>
    </row>
    <row r="123" spans="1:10" s="95" customFormat="1">
      <c r="A123" s="107"/>
      <c r="B123" s="262"/>
      <c r="C123" s="262"/>
      <c r="D123" s="262"/>
      <c r="E123" s="262"/>
      <c r="F123" s="262"/>
      <c r="G123" s="262"/>
      <c r="H123" s="262"/>
      <c r="I123" s="94"/>
      <c r="J123" s="94"/>
    </row>
    <row r="124" spans="1:10" s="95" customFormat="1">
      <c r="A124" s="107"/>
      <c r="B124" s="262"/>
      <c r="C124" s="262"/>
      <c r="D124" s="262"/>
      <c r="E124" s="262"/>
      <c r="F124" s="262"/>
      <c r="G124" s="262"/>
      <c r="H124" s="262"/>
      <c r="I124" s="94"/>
      <c r="J124" s="94"/>
    </row>
    <row r="125" spans="1:10" s="95" customFormat="1">
      <c r="A125" s="107"/>
      <c r="B125" s="262"/>
      <c r="C125" s="262"/>
      <c r="D125" s="262"/>
      <c r="E125" s="262"/>
      <c r="F125" s="262"/>
      <c r="G125" s="262"/>
      <c r="H125" s="262"/>
      <c r="I125" s="94"/>
      <c r="J125" s="94"/>
    </row>
    <row r="126" spans="1:10" s="95" customFormat="1">
      <c r="A126" s="107"/>
      <c r="B126" s="262"/>
      <c r="C126" s="262"/>
      <c r="D126" s="262"/>
      <c r="E126" s="262"/>
      <c r="F126" s="262"/>
      <c r="G126" s="262"/>
      <c r="H126" s="262"/>
      <c r="I126" s="94"/>
      <c r="J126" s="94"/>
    </row>
    <row r="127" spans="1:10" s="95" customFormat="1">
      <c r="A127" s="107"/>
      <c r="B127" s="262"/>
      <c r="C127" s="262"/>
      <c r="D127" s="262"/>
      <c r="E127" s="262"/>
      <c r="F127" s="262"/>
      <c r="G127" s="262"/>
      <c r="H127" s="262"/>
      <c r="I127" s="94"/>
      <c r="J127" s="94"/>
    </row>
    <row r="128" spans="1:10" s="95" customFormat="1">
      <c r="A128" s="107"/>
      <c r="B128" s="262"/>
      <c r="C128" s="262"/>
      <c r="D128" s="262"/>
      <c r="E128" s="262"/>
      <c r="F128" s="262"/>
      <c r="G128" s="262"/>
      <c r="H128" s="262"/>
      <c r="I128" s="94"/>
      <c r="J128" s="94"/>
    </row>
    <row r="129" spans="1:10" s="95" customFormat="1">
      <c r="A129" s="107"/>
      <c r="B129" s="262"/>
      <c r="C129" s="262"/>
      <c r="D129" s="262"/>
      <c r="E129" s="262"/>
      <c r="F129" s="262"/>
      <c r="G129" s="262"/>
      <c r="H129" s="262"/>
      <c r="I129" s="94"/>
      <c r="J129" s="94"/>
    </row>
    <row r="130" spans="1:10" s="95" customFormat="1">
      <c r="A130" s="107"/>
      <c r="B130" s="262"/>
      <c r="C130" s="262"/>
      <c r="D130" s="262"/>
      <c r="E130" s="262"/>
      <c r="F130" s="262"/>
      <c r="G130" s="262"/>
      <c r="H130" s="262"/>
      <c r="I130" s="94"/>
      <c r="J130" s="94"/>
    </row>
    <row r="131" spans="1:10" s="95" customFormat="1">
      <c r="A131" s="107"/>
      <c r="B131" s="262"/>
      <c r="C131" s="262"/>
      <c r="D131" s="262"/>
      <c r="E131" s="262"/>
      <c r="F131" s="262"/>
      <c r="G131" s="262"/>
      <c r="H131" s="262"/>
      <c r="I131" s="94"/>
      <c r="J131" s="94"/>
    </row>
    <row r="132" spans="1:10" s="95" customFormat="1">
      <c r="A132" s="107"/>
      <c r="B132" s="262"/>
      <c r="C132" s="262"/>
      <c r="D132" s="262"/>
      <c r="E132" s="262"/>
      <c r="F132" s="262"/>
      <c r="G132" s="262"/>
      <c r="H132" s="262"/>
      <c r="I132" s="94"/>
      <c r="J132" s="94"/>
    </row>
    <row r="133" spans="1:10" s="95" customFormat="1">
      <c r="A133" s="107"/>
      <c r="B133" s="262"/>
      <c r="C133" s="262"/>
      <c r="D133" s="262"/>
      <c r="E133" s="262"/>
      <c r="F133" s="262"/>
      <c r="G133" s="262"/>
      <c r="H133" s="262"/>
      <c r="I133" s="94"/>
      <c r="J133" s="94"/>
    </row>
    <row r="134" spans="1:10" s="95" customFormat="1">
      <c r="A134" s="107"/>
      <c r="B134" s="262"/>
      <c r="C134" s="262"/>
      <c r="D134" s="262"/>
      <c r="E134" s="262"/>
      <c r="F134" s="262"/>
      <c r="G134" s="262"/>
      <c r="H134" s="262"/>
      <c r="I134" s="94"/>
      <c r="J134" s="94"/>
    </row>
    <row r="135" spans="1:10" s="95" customFormat="1">
      <c r="A135" s="107"/>
      <c r="B135" s="262"/>
      <c r="C135" s="262"/>
      <c r="D135" s="262"/>
      <c r="E135" s="262"/>
      <c r="F135" s="262"/>
      <c r="G135" s="262"/>
      <c r="H135" s="262"/>
      <c r="I135" s="94"/>
      <c r="J135" s="94"/>
    </row>
    <row r="136" spans="1:10" s="95" customFormat="1">
      <c r="A136" s="107"/>
      <c r="B136" s="262"/>
      <c r="C136" s="262"/>
      <c r="D136" s="262"/>
      <c r="E136" s="262"/>
      <c r="F136" s="262"/>
      <c r="G136" s="262"/>
      <c r="H136" s="262"/>
      <c r="I136" s="94"/>
      <c r="J136" s="94"/>
    </row>
    <row r="137" spans="1:10" s="95" customFormat="1">
      <c r="A137" s="107"/>
      <c r="B137" s="262"/>
      <c r="C137" s="262"/>
      <c r="D137" s="262"/>
      <c r="E137" s="262"/>
      <c r="F137" s="262"/>
      <c r="G137" s="262"/>
      <c r="H137" s="262"/>
      <c r="I137" s="94"/>
      <c r="J137" s="94"/>
    </row>
    <row r="138" spans="1:10" s="95" customFormat="1">
      <c r="A138" s="107"/>
      <c r="B138" s="262"/>
      <c r="C138" s="262"/>
      <c r="D138" s="262"/>
      <c r="E138" s="262"/>
      <c r="F138" s="262"/>
      <c r="G138" s="262"/>
      <c r="H138" s="262"/>
      <c r="I138" s="94"/>
      <c r="J138" s="94"/>
    </row>
    <row r="139" spans="1:10" s="95" customFormat="1">
      <c r="A139" s="107"/>
      <c r="B139" s="262"/>
      <c r="C139" s="262"/>
      <c r="D139" s="262"/>
      <c r="E139" s="262"/>
      <c r="F139" s="262"/>
      <c r="G139" s="262"/>
      <c r="H139" s="262"/>
      <c r="I139" s="94"/>
      <c r="J139" s="94"/>
    </row>
    <row r="140" spans="1:10" s="95" customFormat="1">
      <c r="A140" s="107"/>
      <c r="B140" s="262"/>
      <c r="C140" s="262"/>
      <c r="D140" s="262"/>
      <c r="E140" s="262"/>
      <c r="F140" s="262"/>
      <c r="G140" s="262"/>
      <c r="H140" s="262"/>
      <c r="I140" s="94"/>
      <c r="J140" s="94"/>
    </row>
    <row r="141" spans="1:10" s="95" customFormat="1">
      <c r="A141" s="107"/>
      <c r="B141" s="262"/>
      <c r="C141" s="262"/>
      <c r="D141" s="262"/>
      <c r="E141" s="262"/>
      <c r="F141" s="262"/>
      <c r="G141" s="262"/>
      <c r="H141" s="262"/>
      <c r="I141" s="94"/>
      <c r="J141" s="94"/>
    </row>
    <row r="142" spans="1:10" s="95" customFormat="1">
      <c r="A142" s="107"/>
      <c r="B142" s="262"/>
      <c r="C142" s="262"/>
      <c r="D142" s="262"/>
      <c r="E142" s="262"/>
      <c r="F142" s="262"/>
      <c r="G142" s="262"/>
      <c r="H142" s="262"/>
      <c r="I142" s="94"/>
      <c r="J142" s="94"/>
    </row>
    <row r="143" spans="1:10" s="95" customFormat="1">
      <c r="A143" s="107"/>
      <c r="B143" s="262"/>
      <c r="C143" s="262"/>
      <c r="D143" s="262"/>
      <c r="E143" s="262"/>
      <c r="F143" s="262"/>
      <c r="G143" s="262"/>
      <c r="H143" s="262"/>
      <c r="I143" s="94"/>
      <c r="J143" s="94"/>
    </row>
    <row r="144" spans="1:10" s="95" customFormat="1">
      <c r="A144" s="107"/>
      <c r="B144" s="262"/>
      <c r="C144" s="262"/>
      <c r="D144" s="262"/>
      <c r="E144" s="262"/>
      <c r="F144" s="262"/>
      <c r="G144" s="262"/>
      <c r="H144" s="262"/>
      <c r="I144" s="94"/>
      <c r="J144" s="94"/>
    </row>
    <row r="145" spans="1:10" s="95" customFormat="1">
      <c r="A145" s="107"/>
      <c r="B145" s="262"/>
      <c r="C145" s="262"/>
      <c r="D145" s="262"/>
      <c r="E145" s="262"/>
      <c r="F145" s="262"/>
      <c r="G145" s="262"/>
      <c r="H145" s="262"/>
      <c r="I145" s="94"/>
      <c r="J145" s="94"/>
    </row>
    <row r="146" spans="1:10" s="95" customFormat="1">
      <c r="A146" s="107"/>
      <c r="B146" s="262"/>
      <c r="C146" s="262"/>
      <c r="D146" s="262"/>
      <c r="E146" s="262"/>
      <c r="F146" s="262"/>
      <c r="G146" s="262"/>
      <c r="H146" s="262"/>
      <c r="I146" s="94"/>
      <c r="J146" s="94"/>
    </row>
    <row r="147" spans="1:10" s="95" customFormat="1">
      <c r="A147" s="107"/>
      <c r="B147" s="262"/>
      <c r="C147" s="262"/>
      <c r="D147" s="262"/>
      <c r="E147" s="262"/>
      <c r="F147" s="262"/>
      <c r="G147" s="262"/>
      <c r="H147" s="262"/>
      <c r="I147" s="94"/>
      <c r="J147" s="94"/>
    </row>
    <row r="148" spans="1:10" s="95" customFormat="1">
      <c r="A148" s="107"/>
      <c r="B148" s="262"/>
      <c r="C148" s="262"/>
      <c r="D148" s="262"/>
      <c r="E148" s="262"/>
      <c r="F148" s="262"/>
      <c r="G148" s="262"/>
      <c r="H148" s="262"/>
      <c r="I148" s="94"/>
      <c r="J148" s="94"/>
    </row>
    <row r="149" spans="1:10" s="95" customFormat="1">
      <c r="A149" s="107"/>
      <c r="B149" s="262"/>
      <c r="C149" s="262"/>
      <c r="D149" s="262"/>
      <c r="E149" s="262"/>
      <c r="F149" s="262"/>
      <c r="G149" s="262"/>
      <c r="H149" s="262"/>
      <c r="I149" s="94"/>
      <c r="J149" s="94"/>
    </row>
    <row r="150" spans="1:10" s="95" customFormat="1">
      <c r="A150" s="107"/>
      <c r="B150" s="262"/>
      <c r="C150" s="262"/>
      <c r="D150" s="262"/>
      <c r="E150" s="262"/>
      <c r="F150" s="262"/>
      <c r="G150" s="262"/>
      <c r="H150" s="262"/>
      <c r="I150" s="94"/>
      <c r="J150" s="94"/>
    </row>
    <row r="151" spans="1:10" s="95" customFormat="1">
      <c r="A151" s="107"/>
      <c r="B151" s="262"/>
      <c r="C151" s="262"/>
      <c r="D151" s="262"/>
      <c r="E151" s="262"/>
      <c r="F151" s="262"/>
      <c r="G151" s="262"/>
      <c r="H151" s="262"/>
      <c r="I151" s="94"/>
      <c r="J151" s="94"/>
    </row>
    <row r="152" spans="1:10" s="95" customFormat="1">
      <c r="A152" s="107"/>
      <c r="B152" s="262"/>
      <c r="C152" s="262"/>
      <c r="D152" s="262"/>
      <c r="E152" s="262"/>
      <c r="F152" s="262"/>
      <c r="G152" s="262"/>
      <c r="H152" s="262"/>
      <c r="I152" s="94"/>
      <c r="J152" s="94"/>
    </row>
    <row r="153" spans="1:10" s="95" customFormat="1">
      <c r="A153" s="107"/>
      <c r="B153" s="262"/>
      <c r="C153" s="262"/>
      <c r="D153" s="262"/>
      <c r="E153" s="262"/>
      <c r="F153" s="262"/>
      <c r="G153" s="262"/>
      <c r="H153" s="262"/>
      <c r="I153" s="94"/>
      <c r="J153" s="94"/>
    </row>
    <row r="154" spans="1:10" s="95" customFormat="1">
      <c r="A154" s="107"/>
      <c r="B154" s="262"/>
      <c r="C154" s="262"/>
      <c r="D154" s="262"/>
      <c r="E154" s="262"/>
      <c r="F154" s="262"/>
      <c r="G154" s="262"/>
      <c r="H154" s="262"/>
      <c r="I154" s="94"/>
      <c r="J154" s="94"/>
    </row>
    <row r="155" spans="1:10" s="95" customFormat="1">
      <c r="A155" s="107"/>
      <c r="B155" s="262"/>
      <c r="C155" s="262"/>
      <c r="D155" s="262"/>
      <c r="E155" s="262"/>
      <c r="F155" s="262"/>
      <c r="G155" s="262"/>
      <c r="H155" s="262"/>
      <c r="I155" s="94"/>
      <c r="J155" s="94"/>
    </row>
    <row r="156" spans="1:10" s="95" customFormat="1">
      <c r="A156" s="107"/>
      <c r="B156" s="262"/>
      <c r="C156" s="262"/>
      <c r="D156" s="262"/>
      <c r="E156" s="262"/>
      <c r="F156" s="262"/>
      <c r="G156" s="262"/>
      <c r="H156" s="262"/>
      <c r="I156" s="94"/>
      <c r="J156" s="94"/>
    </row>
    <row r="157" spans="1:10" s="95" customFormat="1">
      <c r="A157" s="107"/>
      <c r="B157" s="262"/>
      <c r="C157" s="262"/>
      <c r="D157" s="262"/>
      <c r="E157" s="262"/>
      <c r="F157" s="262"/>
      <c r="G157" s="262"/>
      <c r="H157" s="262"/>
      <c r="I157" s="94"/>
      <c r="J157" s="94"/>
    </row>
    <row r="158" spans="1:10" s="95" customFormat="1">
      <c r="A158" s="107"/>
      <c r="B158" s="262"/>
      <c r="C158" s="262"/>
      <c r="D158" s="262"/>
      <c r="E158" s="262"/>
      <c r="F158" s="262"/>
      <c r="G158" s="262"/>
      <c r="H158" s="262"/>
      <c r="I158" s="94"/>
      <c r="J158" s="94"/>
    </row>
    <row r="159" spans="1:10" s="95" customFormat="1">
      <c r="A159" s="107"/>
      <c r="B159" s="262"/>
      <c r="C159" s="262"/>
      <c r="D159" s="262"/>
      <c r="E159" s="262"/>
      <c r="F159" s="262"/>
      <c r="G159" s="262"/>
      <c r="H159" s="262"/>
      <c r="I159" s="94"/>
      <c r="J159" s="94"/>
    </row>
    <row r="160" spans="1:10" s="95" customFormat="1">
      <c r="A160" s="107"/>
      <c r="B160" s="262"/>
      <c r="C160" s="262"/>
      <c r="D160" s="262"/>
      <c r="E160" s="262"/>
      <c r="F160" s="262"/>
      <c r="G160" s="262"/>
      <c r="H160" s="262"/>
      <c r="I160" s="94"/>
      <c r="J160" s="94"/>
    </row>
    <row r="161" spans="1:10" s="95" customFormat="1">
      <c r="A161" s="107"/>
      <c r="B161" s="262"/>
      <c r="C161" s="262"/>
      <c r="D161" s="262"/>
      <c r="E161" s="262"/>
      <c r="F161" s="262"/>
      <c r="G161" s="262"/>
      <c r="H161" s="262"/>
      <c r="I161" s="94"/>
      <c r="J161" s="94"/>
    </row>
    <row r="162" spans="1:10" s="95" customFormat="1">
      <c r="A162" s="107"/>
      <c r="B162" s="262"/>
      <c r="C162" s="262"/>
      <c r="D162" s="262"/>
      <c r="E162" s="262"/>
      <c r="F162" s="262"/>
      <c r="G162" s="262"/>
      <c r="H162" s="262"/>
      <c r="I162" s="94"/>
      <c r="J162" s="94"/>
    </row>
    <row r="163" spans="1:10" s="95" customFormat="1">
      <c r="A163" s="107"/>
      <c r="B163" s="262"/>
      <c r="C163" s="262"/>
      <c r="D163" s="262"/>
      <c r="E163" s="262"/>
      <c r="F163" s="262"/>
      <c r="G163" s="262"/>
      <c r="H163" s="262"/>
      <c r="I163" s="94"/>
      <c r="J163" s="94"/>
    </row>
    <row r="164" spans="1:10" s="95" customFormat="1">
      <c r="A164" s="107"/>
      <c r="B164" s="262"/>
      <c r="C164" s="262"/>
      <c r="D164" s="262"/>
      <c r="E164" s="262"/>
      <c r="F164" s="262"/>
      <c r="G164" s="262"/>
      <c r="H164" s="262"/>
      <c r="I164" s="94"/>
      <c r="J164" s="94"/>
    </row>
    <row r="165" spans="1:10" s="95" customFormat="1">
      <c r="A165" s="107"/>
      <c r="B165" s="262"/>
      <c r="C165" s="262"/>
      <c r="D165" s="262"/>
      <c r="E165" s="262"/>
      <c r="F165" s="262"/>
      <c r="G165" s="262"/>
      <c r="H165" s="262"/>
      <c r="I165" s="94"/>
      <c r="J165" s="94"/>
    </row>
    <row r="166" spans="1:10" s="95" customFormat="1">
      <c r="A166" s="107"/>
      <c r="B166" s="262"/>
      <c r="C166" s="262"/>
      <c r="D166" s="262"/>
      <c r="E166" s="262"/>
      <c r="F166" s="262"/>
      <c r="G166" s="262"/>
      <c r="H166" s="262"/>
      <c r="I166" s="94"/>
      <c r="J166" s="94"/>
    </row>
    <row r="167" spans="1:10" s="95" customFormat="1">
      <c r="A167" s="107"/>
      <c r="B167" s="262"/>
      <c r="C167" s="262"/>
      <c r="D167" s="262"/>
      <c r="E167" s="262"/>
      <c r="F167" s="262"/>
      <c r="G167" s="262"/>
      <c r="H167" s="262"/>
      <c r="I167" s="94"/>
      <c r="J167" s="94"/>
    </row>
    <row r="168" spans="1:10" s="95" customFormat="1">
      <c r="A168" s="107"/>
      <c r="B168" s="262"/>
      <c r="C168" s="262"/>
      <c r="D168" s="262"/>
      <c r="E168" s="262"/>
      <c r="F168" s="262"/>
      <c r="G168" s="262"/>
      <c r="H168" s="262"/>
      <c r="I168" s="94"/>
      <c r="J168" s="94"/>
    </row>
    <row r="169" spans="1:10" s="95" customFormat="1">
      <c r="A169" s="107"/>
      <c r="B169" s="262"/>
      <c r="C169" s="262"/>
      <c r="D169" s="262"/>
      <c r="E169" s="262"/>
      <c r="F169" s="262"/>
      <c r="G169" s="262"/>
      <c r="H169" s="262"/>
      <c r="I169" s="94"/>
      <c r="J169" s="94"/>
    </row>
    <row r="170" spans="1:10" s="95" customFormat="1">
      <c r="A170" s="107"/>
      <c r="B170" s="262"/>
      <c r="C170" s="262"/>
      <c r="D170" s="262"/>
      <c r="E170" s="262"/>
      <c r="F170" s="262"/>
      <c r="G170" s="262"/>
      <c r="H170" s="262"/>
      <c r="I170" s="94"/>
      <c r="J170" s="94"/>
    </row>
    <row r="171" spans="1:10" s="95" customFormat="1">
      <c r="A171" s="107"/>
      <c r="B171" s="262"/>
      <c r="C171" s="262"/>
      <c r="D171" s="262"/>
      <c r="E171" s="262"/>
      <c r="F171" s="262"/>
      <c r="G171" s="262"/>
      <c r="H171" s="262"/>
      <c r="I171" s="94"/>
      <c r="J171" s="94"/>
    </row>
    <row r="172" spans="1:10" s="95" customFormat="1">
      <c r="A172" s="107"/>
      <c r="B172" s="262"/>
      <c r="C172" s="262"/>
      <c r="D172" s="262"/>
      <c r="E172" s="262"/>
      <c r="F172" s="262"/>
      <c r="G172" s="262"/>
      <c r="H172" s="262"/>
      <c r="I172" s="94"/>
      <c r="J172" s="94"/>
    </row>
    <row r="173" spans="1:10" s="95" customFormat="1">
      <c r="A173" s="107"/>
      <c r="B173" s="262"/>
      <c r="C173" s="262"/>
      <c r="D173" s="262"/>
      <c r="E173" s="262"/>
      <c r="F173" s="262"/>
      <c r="G173" s="262"/>
      <c r="H173" s="262"/>
      <c r="I173" s="94"/>
      <c r="J173" s="94"/>
    </row>
    <row r="174" spans="1:10" s="95" customFormat="1">
      <c r="A174" s="107"/>
      <c r="B174" s="262"/>
      <c r="C174" s="262"/>
      <c r="D174" s="262"/>
      <c r="E174" s="262"/>
      <c r="F174" s="262"/>
      <c r="G174" s="262"/>
      <c r="H174" s="262"/>
      <c r="I174" s="94"/>
      <c r="J174" s="94"/>
    </row>
    <row r="175" spans="1:10" s="95" customFormat="1">
      <c r="A175" s="107"/>
      <c r="B175" s="262"/>
      <c r="C175" s="262"/>
      <c r="D175" s="262"/>
      <c r="E175" s="262"/>
      <c r="F175" s="262"/>
      <c r="G175" s="262"/>
      <c r="H175" s="262"/>
      <c r="I175" s="94"/>
      <c r="J175" s="94"/>
    </row>
    <row r="176" spans="1:10" s="95" customFormat="1">
      <c r="A176" s="107"/>
      <c r="B176" s="262"/>
      <c r="C176" s="262"/>
      <c r="D176" s="262"/>
      <c r="E176" s="262"/>
      <c r="F176" s="262"/>
      <c r="G176" s="262"/>
      <c r="H176" s="262"/>
      <c r="I176" s="94"/>
      <c r="J176" s="94"/>
    </row>
    <row r="177" spans="1:10" s="95" customFormat="1">
      <c r="A177" s="107"/>
      <c r="B177" s="262"/>
      <c r="C177" s="262"/>
      <c r="D177" s="262"/>
      <c r="E177" s="262"/>
      <c r="F177" s="262"/>
      <c r="G177" s="262"/>
      <c r="H177" s="262"/>
      <c r="I177" s="94"/>
      <c r="J177" s="94"/>
    </row>
    <row r="178" spans="1:10" s="95" customFormat="1">
      <c r="A178" s="107"/>
      <c r="B178" s="262"/>
      <c r="C178" s="262"/>
      <c r="D178" s="262"/>
      <c r="E178" s="262"/>
      <c r="F178" s="262"/>
      <c r="G178" s="262"/>
      <c r="H178" s="262"/>
      <c r="I178" s="94"/>
      <c r="J178" s="94"/>
    </row>
    <row r="179" spans="1:10" s="95" customFormat="1">
      <c r="A179" s="107"/>
      <c r="B179" s="262"/>
      <c r="C179" s="262"/>
      <c r="D179" s="262"/>
      <c r="E179" s="262"/>
      <c r="F179" s="262"/>
      <c r="G179" s="262"/>
      <c r="H179" s="262"/>
      <c r="I179" s="94"/>
      <c r="J179" s="94"/>
    </row>
    <row r="180" spans="1:10" s="95" customFormat="1">
      <c r="A180" s="107"/>
      <c r="B180" s="262"/>
      <c r="C180" s="262"/>
      <c r="D180" s="262"/>
      <c r="E180" s="262"/>
      <c r="F180" s="262"/>
      <c r="G180" s="262"/>
      <c r="H180" s="262"/>
      <c r="I180" s="94"/>
      <c r="J180" s="94"/>
    </row>
    <row r="181" spans="1:10" s="95" customFormat="1">
      <c r="A181" s="107"/>
      <c r="B181" s="262"/>
      <c r="C181" s="262"/>
      <c r="D181" s="262"/>
      <c r="E181" s="262"/>
      <c r="F181" s="262"/>
      <c r="G181" s="262"/>
      <c r="H181" s="262"/>
      <c r="I181" s="94"/>
      <c r="J181" s="94"/>
    </row>
    <row r="182" spans="1:10" s="95" customFormat="1">
      <c r="A182" s="107"/>
      <c r="B182" s="262"/>
      <c r="C182" s="262"/>
      <c r="D182" s="262"/>
      <c r="E182" s="262"/>
      <c r="F182" s="262"/>
      <c r="G182" s="262"/>
      <c r="H182" s="262"/>
      <c r="I182" s="94"/>
      <c r="J182" s="94"/>
    </row>
    <row r="183" spans="1:10" s="95" customFormat="1">
      <c r="A183" s="107"/>
      <c r="B183" s="262"/>
      <c r="C183" s="262"/>
      <c r="D183" s="262"/>
      <c r="E183" s="262"/>
      <c r="F183" s="262"/>
      <c r="G183" s="262"/>
      <c r="H183" s="262"/>
      <c r="I183" s="94"/>
      <c r="J183" s="94"/>
    </row>
    <row r="184" spans="1:10" s="95" customFormat="1">
      <c r="A184" s="107"/>
      <c r="B184" s="262"/>
      <c r="C184" s="262"/>
      <c r="D184" s="262"/>
      <c r="E184" s="262"/>
      <c r="F184" s="262"/>
      <c r="G184" s="262"/>
      <c r="H184" s="262"/>
      <c r="I184" s="94"/>
      <c r="J184" s="94"/>
    </row>
    <row r="185" spans="1:10" s="95" customFormat="1">
      <c r="A185" s="107"/>
      <c r="B185" s="262"/>
      <c r="C185" s="262"/>
      <c r="D185" s="262"/>
      <c r="E185" s="262"/>
      <c r="F185" s="262"/>
      <c r="G185" s="262"/>
      <c r="H185" s="262"/>
      <c r="I185" s="94"/>
      <c r="J185" s="94"/>
    </row>
    <row r="186" spans="1:10" s="95" customFormat="1">
      <c r="A186" s="107"/>
      <c r="B186" s="262"/>
      <c r="C186" s="262"/>
      <c r="D186" s="262"/>
      <c r="E186" s="262"/>
      <c r="F186" s="262"/>
      <c r="G186" s="262"/>
      <c r="H186" s="262"/>
      <c r="I186" s="94"/>
      <c r="J186" s="94"/>
    </row>
    <row r="187" spans="1:10" s="95" customFormat="1">
      <c r="A187" s="107"/>
      <c r="B187" s="262"/>
      <c r="C187" s="262"/>
      <c r="D187" s="262"/>
      <c r="E187" s="262"/>
      <c r="F187" s="262"/>
      <c r="G187" s="262"/>
      <c r="H187" s="262"/>
      <c r="I187" s="94"/>
      <c r="J187" s="94"/>
    </row>
    <row r="188" spans="1:10" s="95" customFormat="1">
      <c r="A188" s="107"/>
      <c r="B188" s="262"/>
      <c r="C188" s="262"/>
      <c r="D188" s="262"/>
      <c r="E188" s="262"/>
      <c r="F188" s="262"/>
      <c r="G188" s="262"/>
      <c r="H188" s="262"/>
      <c r="I188" s="94"/>
      <c r="J188" s="94"/>
    </row>
    <row r="189" spans="1:10" s="95" customFormat="1">
      <c r="A189" s="107"/>
      <c r="B189" s="262"/>
      <c r="C189" s="262"/>
      <c r="D189" s="262"/>
      <c r="E189" s="262"/>
      <c r="F189" s="262"/>
      <c r="G189" s="262"/>
      <c r="H189" s="262"/>
      <c r="I189" s="94"/>
      <c r="J189" s="94"/>
    </row>
    <row r="190" spans="1:10" s="95" customFormat="1">
      <c r="A190" s="107"/>
      <c r="B190" s="262"/>
      <c r="C190" s="262"/>
      <c r="D190" s="262"/>
      <c r="E190" s="262"/>
      <c r="F190" s="262"/>
      <c r="G190" s="262"/>
      <c r="H190" s="262"/>
      <c r="I190" s="94"/>
      <c r="J190" s="94"/>
    </row>
    <row r="191" spans="1:10" s="95" customFormat="1">
      <c r="A191" s="107"/>
      <c r="B191" s="262"/>
      <c r="C191" s="262"/>
      <c r="D191" s="262"/>
      <c r="E191" s="262"/>
      <c r="F191" s="262"/>
      <c r="G191" s="262"/>
      <c r="H191" s="262"/>
      <c r="I191" s="94"/>
      <c r="J191" s="94"/>
    </row>
    <row r="192" spans="1:10" s="95" customFormat="1">
      <c r="A192" s="107"/>
      <c r="B192" s="262"/>
      <c r="C192" s="262"/>
      <c r="D192" s="262"/>
      <c r="E192" s="262"/>
      <c r="F192" s="262"/>
      <c r="G192" s="262"/>
      <c r="H192" s="262"/>
      <c r="I192" s="94"/>
      <c r="J192" s="94"/>
    </row>
    <row r="193" spans="1:10" s="95" customFormat="1">
      <c r="A193" s="107"/>
      <c r="B193" s="262"/>
      <c r="C193" s="262"/>
      <c r="D193" s="262"/>
      <c r="E193" s="262"/>
      <c r="F193" s="262"/>
      <c r="G193" s="262"/>
      <c r="H193" s="262"/>
      <c r="I193" s="94"/>
      <c r="J193" s="94"/>
    </row>
    <row r="194" spans="1:10" s="95" customFormat="1">
      <c r="A194" s="107"/>
      <c r="B194" s="262"/>
      <c r="C194" s="262"/>
      <c r="D194" s="262"/>
      <c r="E194" s="262"/>
      <c r="F194" s="262"/>
      <c r="G194" s="262"/>
      <c r="H194" s="262"/>
      <c r="I194" s="94"/>
      <c r="J194" s="94"/>
    </row>
    <row r="195" spans="1:10" s="95" customFormat="1">
      <c r="A195" s="107"/>
      <c r="B195" s="262"/>
      <c r="C195" s="262"/>
      <c r="D195" s="262"/>
      <c r="E195" s="262"/>
      <c r="F195" s="262"/>
      <c r="G195" s="262"/>
      <c r="H195" s="262"/>
      <c r="I195" s="94"/>
      <c r="J195" s="94"/>
    </row>
    <row r="196" spans="1:10" s="95" customFormat="1">
      <c r="A196" s="107"/>
      <c r="B196" s="262"/>
      <c r="C196" s="262"/>
      <c r="D196" s="262"/>
      <c r="E196" s="262"/>
      <c r="F196" s="262"/>
      <c r="G196" s="262"/>
      <c r="H196" s="262"/>
      <c r="I196" s="94"/>
      <c r="J196" s="94"/>
    </row>
    <row r="197" spans="1:10" s="95" customFormat="1">
      <c r="A197" s="107"/>
      <c r="B197" s="262"/>
      <c r="C197" s="262"/>
      <c r="D197" s="262"/>
      <c r="E197" s="262"/>
      <c r="F197" s="262"/>
      <c r="G197" s="262"/>
      <c r="H197" s="262"/>
      <c r="I197" s="94"/>
      <c r="J197" s="94"/>
    </row>
    <row r="198" spans="1:10" s="95" customFormat="1">
      <c r="A198" s="107"/>
      <c r="B198" s="262"/>
      <c r="C198" s="262"/>
      <c r="D198" s="262"/>
      <c r="E198" s="262"/>
      <c r="F198" s="262"/>
      <c r="G198" s="262"/>
      <c r="H198" s="262"/>
      <c r="I198" s="94"/>
      <c r="J198" s="94"/>
    </row>
  </sheetData>
  <mergeCells count="12">
    <mergeCell ref="A2:H2"/>
    <mergeCell ref="C48:D48"/>
    <mergeCell ref="F48:H48"/>
    <mergeCell ref="A7:H7"/>
    <mergeCell ref="A18:H18"/>
    <mergeCell ref="C47:D47"/>
    <mergeCell ref="F47:H47"/>
    <mergeCell ref="A3:H3"/>
    <mergeCell ref="A4:A5"/>
    <mergeCell ref="B4:B5"/>
    <mergeCell ref="C4:D4"/>
    <mergeCell ref="E4:H4"/>
  </mergeCells>
  <phoneticPr fontId="3" type="noConversion"/>
  <pageMargins left="0.23622047244094491" right="0.15748031496062992" top="0.19685039370078741" bottom="0.19685039370078741" header="0.19685039370078741" footer="0.11811023622047245"/>
  <pageSetup paperSize="9" scale="70" fitToHeight="2" orientation="landscape" verticalDpi="300" r:id="rId1"/>
  <headerFooter alignWithMargins="0"/>
  <ignoredErrors>
    <ignoredError sqref="G9:H16 G21 H34:H35 H37 H19:H26 H30 H32 H39:H43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43"/>
  </sheetPr>
  <dimension ref="A2:H248"/>
  <sheetViews>
    <sheetView view="pageBreakPreview" zoomScale="60" workbookViewId="0">
      <selection activeCell="L10" sqref="L10"/>
    </sheetView>
  </sheetViews>
  <sheetFormatPr defaultRowHeight="18.75"/>
  <cols>
    <col min="1" max="1" width="60.7109375" style="2" customWidth="1"/>
    <col min="2" max="2" width="14.140625" style="37" customWidth="1"/>
    <col min="3" max="3" width="14.140625" style="43" customWidth="1"/>
    <col min="4" max="4" width="16.140625" style="37" customWidth="1"/>
    <col min="5" max="5" width="16.7109375" style="37" customWidth="1"/>
    <col min="6" max="6" width="15.140625" style="37" customWidth="1"/>
    <col min="7" max="7" width="16" style="37" customWidth="1"/>
    <col min="8" max="16384" width="9.140625" style="2"/>
  </cols>
  <sheetData>
    <row r="2" spans="1:7">
      <c r="A2" s="449" t="s">
        <v>222</v>
      </c>
      <c r="B2" s="449"/>
      <c r="C2" s="449"/>
      <c r="D2" s="449"/>
      <c r="E2" s="449"/>
      <c r="F2" s="449"/>
      <c r="G2" s="449"/>
    </row>
    <row r="3" spans="1:7">
      <c r="A3" s="39"/>
      <c r="B3" s="7"/>
      <c r="C3" s="7"/>
      <c r="D3" s="39"/>
      <c r="E3" s="39"/>
      <c r="F3" s="39"/>
      <c r="G3" s="7"/>
    </row>
    <row r="4" spans="1:7" ht="73.5" customHeight="1">
      <c r="A4" s="44" t="s">
        <v>105</v>
      </c>
      <c r="B4" s="45" t="s">
        <v>7</v>
      </c>
      <c r="C4" s="45" t="s">
        <v>354</v>
      </c>
      <c r="D4" s="45" t="s">
        <v>355</v>
      </c>
      <c r="E4" s="45" t="s">
        <v>356</v>
      </c>
      <c r="F4" s="45" t="s">
        <v>206</v>
      </c>
      <c r="G4" s="46" t="s">
        <v>225</v>
      </c>
    </row>
    <row r="5" spans="1:7" ht="25.5" customHeight="1">
      <c r="A5" s="27">
        <v>1</v>
      </c>
      <c r="B5" s="28">
        <v>2</v>
      </c>
      <c r="C5" s="28">
        <v>3</v>
      </c>
      <c r="D5" s="28">
        <v>4</v>
      </c>
      <c r="E5" s="28">
        <v>5</v>
      </c>
      <c r="F5" s="28">
        <v>6</v>
      </c>
      <c r="G5" s="28">
        <v>7</v>
      </c>
    </row>
    <row r="6" spans="1:7" ht="26.25" customHeight="1">
      <c r="A6" s="464" t="s">
        <v>74</v>
      </c>
      <c r="B6" s="465"/>
      <c r="C6" s="465"/>
      <c r="D6" s="465"/>
      <c r="E6" s="465"/>
      <c r="F6" s="465"/>
      <c r="G6" s="466"/>
    </row>
    <row r="7" spans="1:7" ht="24.75" customHeight="1">
      <c r="A7" s="42" t="s">
        <v>211</v>
      </c>
      <c r="B7" s="28">
        <v>2050</v>
      </c>
      <c r="C7" s="29">
        <f>SUM(C8:C8)</f>
        <v>0</v>
      </c>
      <c r="D7" s="29">
        <f>SUM(D8:D8)</f>
        <v>0</v>
      </c>
      <c r="E7" s="29">
        <f>SUM(E8:E8)</f>
        <v>0</v>
      </c>
      <c r="F7" s="29">
        <f>E7-D7</f>
        <v>0</v>
      </c>
      <c r="G7" s="48" t="e">
        <f>(E7/D7)*100</f>
        <v>#DIV/0!</v>
      </c>
    </row>
    <row r="8" spans="1:7" ht="21.75" customHeight="1">
      <c r="A8" s="53"/>
      <c r="B8" s="54"/>
      <c r="C8" s="54"/>
      <c r="D8" s="55"/>
      <c r="E8" s="55"/>
      <c r="F8" s="51">
        <f t="shared" ref="F8:F23" si="0">E8-D8</f>
        <v>0</v>
      </c>
      <c r="G8" s="56" t="e">
        <f t="shared" ref="G8:G23" si="1">(E8/D8)*100</f>
        <v>#DIV/0!</v>
      </c>
    </row>
    <row r="9" spans="1:7" s="12" customFormat="1" ht="23.25" customHeight="1">
      <c r="A9" s="62" t="s">
        <v>210</v>
      </c>
      <c r="B9" s="63">
        <v>2060</v>
      </c>
      <c r="C9" s="55">
        <f>SUM(C10:C10)</f>
        <v>0</v>
      </c>
      <c r="D9" s="55">
        <f>SUM(D10:D10)</f>
        <v>0</v>
      </c>
      <c r="E9" s="55">
        <f t="shared" ref="E9" si="2">SUM(E10:E10)</f>
        <v>0</v>
      </c>
      <c r="F9" s="51">
        <f t="shared" si="0"/>
        <v>0</v>
      </c>
      <c r="G9" s="56" t="e">
        <f t="shared" si="1"/>
        <v>#DIV/0!</v>
      </c>
    </row>
    <row r="10" spans="1:7" s="12" customFormat="1" ht="23.25" customHeight="1">
      <c r="A10" s="58"/>
      <c r="B10" s="57"/>
      <c r="C10" s="57"/>
      <c r="D10" s="55"/>
      <c r="E10" s="55"/>
      <c r="F10" s="51">
        <f t="shared" si="0"/>
        <v>0</v>
      </c>
      <c r="G10" s="56" t="e">
        <f t="shared" si="1"/>
        <v>#DIV/0!</v>
      </c>
    </row>
    <row r="11" spans="1:7" s="12" customFormat="1" ht="29.25" customHeight="1">
      <c r="A11" s="467" t="s">
        <v>212</v>
      </c>
      <c r="B11" s="468"/>
      <c r="C11" s="468"/>
      <c r="D11" s="468"/>
      <c r="E11" s="468"/>
      <c r="F11" s="468"/>
      <c r="G11" s="469"/>
    </row>
    <row r="12" spans="1:7" s="12" customFormat="1" ht="42.75" customHeight="1">
      <c r="A12" s="64" t="s">
        <v>189</v>
      </c>
      <c r="B12" s="57"/>
      <c r="C12" s="57"/>
      <c r="D12" s="55"/>
      <c r="E12" s="55"/>
      <c r="F12" s="51"/>
      <c r="G12" s="55"/>
    </row>
    <row r="13" spans="1:7" s="12" customFormat="1" ht="27.75" customHeight="1">
      <c r="A13" s="65" t="s">
        <v>213</v>
      </c>
      <c r="B13" s="63">
        <v>2117</v>
      </c>
      <c r="C13" s="55">
        <f>SUM(C14:C14)</f>
        <v>0</v>
      </c>
      <c r="D13" s="55">
        <f>SUM(D14:D14)</f>
        <v>0</v>
      </c>
      <c r="E13" s="55">
        <f>SUM(E14:E14)</f>
        <v>0</v>
      </c>
      <c r="F13" s="55">
        <f t="shared" si="0"/>
        <v>0</v>
      </c>
      <c r="G13" s="56" t="e">
        <f t="shared" si="1"/>
        <v>#DIV/0!</v>
      </c>
    </row>
    <row r="14" spans="1:7" s="12" customFormat="1" ht="22.5" customHeight="1">
      <c r="A14" s="60"/>
      <c r="B14" s="57"/>
      <c r="C14" s="57"/>
      <c r="D14" s="51"/>
      <c r="E14" s="51"/>
      <c r="F14" s="51">
        <f t="shared" si="0"/>
        <v>0</v>
      </c>
      <c r="G14" s="56" t="e">
        <f t="shared" si="1"/>
        <v>#DIV/0!</v>
      </c>
    </row>
    <row r="15" spans="1:7" s="12" customFormat="1" ht="40.5" customHeight="1">
      <c r="A15" s="66" t="s">
        <v>184</v>
      </c>
      <c r="B15" s="57"/>
      <c r="C15" s="57"/>
      <c r="D15" s="51"/>
      <c r="E15" s="51"/>
      <c r="F15" s="51"/>
      <c r="G15" s="51"/>
    </row>
    <row r="16" spans="1:7" s="12" customFormat="1" ht="29.25" customHeight="1">
      <c r="A16" s="58" t="s">
        <v>213</v>
      </c>
      <c r="B16" s="63">
        <v>2128</v>
      </c>
      <c r="C16" s="55">
        <f>SUM(C17:C17)</f>
        <v>0</v>
      </c>
      <c r="D16" s="55">
        <f>SUM(D17:D17)</f>
        <v>0</v>
      </c>
      <c r="E16" s="55">
        <f>SUM(E17:E17)</f>
        <v>0</v>
      </c>
      <c r="F16" s="55">
        <f t="shared" si="0"/>
        <v>0</v>
      </c>
      <c r="G16" s="56" t="e">
        <f t="shared" si="1"/>
        <v>#DIV/0!</v>
      </c>
    </row>
    <row r="17" spans="1:8" s="12" customFormat="1" ht="23.25" customHeight="1">
      <c r="A17" s="58"/>
      <c r="B17" s="57"/>
      <c r="C17" s="57"/>
      <c r="D17" s="55"/>
      <c r="E17" s="55"/>
      <c r="F17" s="51">
        <f t="shared" si="0"/>
        <v>0</v>
      </c>
      <c r="G17" s="56" t="e">
        <f t="shared" si="1"/>
        <v>#DIV/0!</v>
      </c>
    </row>
    <row r="18" spans="1:8" s="12" customFormat="1" ht="37.5" customHeight="1">
      <c r="A18" s="64" t="s">
        <v>215</v>
      </c>
      <c r="B18" s="57"/>
      <c r="C18" s="57"/>
      <c r="D18" s="51"/>
      <c r="E18" s="51"/>
      <c r="F18" s="51"/>
      <c r="G18" s="52"/>
    </row>
    <row r="19" spans="1:8" s="12" customFormat="1" ht="38.25" customHeight="1">
      <c r="A19" s="67" t="s">
        <v>216</v>
      </c>
      <c r="B19" s="63">
        <v>2123</v>
      </c>
      <c r="C19" s="55">
        <f>SUM(C20:C20)</f>
        <v>0</v>
      </c>
      <c r="D19" s="55">
        <f>SUM(D20:D20)</f>
        <v>0</v>
      </c>
      <c r="E19" s="55">
        <f>SUM(E20:E20)</f>
        <v>0</v>
      </c>
      <c r="F19" s="55">
        <f t="shared" si="0"/>
        <v>0</v>
      </c>
      <c r="G19" s="56" t="e">
        <f t="shared" si="1"/>
        <v>#DIV/0!</v>
      </c>
    </row>
    <row r="20" spans="1:8" s="12" customFormat="1" ht="24.75" customHeight="1">
      <c r="A20" s="58"/>
      <c r="B20" s="57"/>
      <c r="C20" s="57"/>
      <c r="D20" s="55"/>
      <c r="E20" s="55"/>
      <c r="F20" s="55">
        <f t="shared" si="0"/>
        <v>0</v>
      </c>
      <c r="G20" s="56" t="e">
        <f t="shared" si="1"/>
        <v>#DIV/0!</v>
      </c>
    </row>
    <row r="21" spans="1:8" s="12" customFormat="1" ht="26.25" customHeight="1">
      <c r="A21" s="68" t="s">
        <v>217</v>
      </c>
      <c r="B21" s="57"/>
      <c r="C21" s="57"/>
      <c r="D21" s="55"/>
      <c r="E21" s="55"/>
      <c r="F21" s="51"/>
      <c r="G21" s="56"/>
    </row>
    <row r="22" spans="1:8" s="12" customFormat="1" ht="41.25" customHeight="1">
      <c r="A22" s="67" t="s">
        <v>218</v>
      </c>
      <c r="B22" s="63">
        <v>2142</v>
      </c>
      <c r="C22" s="55">
        <f>SUM(C23:C23)</f>
        <v>0</v>
      </c>
      <c r="D22" s="55">
        <f>SUM(D23:D23)</f>
        <v>0</v>
      </c>
      <c r="E22" s="55">
        <f>SUM(E23:E23)</f>
        <v>0</v>
      </c>
      <c r="F22" s="51">
        <f t="shared" si="0"/>
        <v>0</v>
      </c>
      <c r="G22" s="56" t="e">
        <f t="shared" si="1"/>
        <v>#DIV/0!</v>
      </c>
    </row>
    <row r="23" spans="1:8" s="12" customFormat="1" ht="28.5" customHeight="1">
      <c r="A23" s="58"/>
      <c r="B23" s="57"/>
      <c r="C23" s="57"/>
      <c r="D23" s="55"/>
      <c r="E23" s="55"/>
      <c r="F23" s="51">
        <f t="shared" si="0"/>
        <v>0</v>
      </c>
      <c r="G23" s="56" t="e">
        <f t="shared" si="1"/>
        <v>#DIV/0!</v>
      </c>
    </row>
    <row r="24" spans="1:8">
      <c r="A24" s="30"/>
      <c r="B24" s="31"/>
      <c r="C24" s="31"/>
      <c r="D24" s="32"/>
      <c r="E24" s="33"/>
      <c r="F24" s="33"/>
      <c r="G24" s="33"/>
    </row>
    <row r="25" spans="1:8" ht="24.75" customHeight="1">
      <c r="A25" s="13" t="s">
        <v>185</v>
      </c>
      <c r="B25" s="9"/>
      <c r="C25" s="9"/>
      <c r="D25" s="36" t="s">
        <v>57</v>
      </c>
      <c r="E25" s="36"/>
      <c r="F25" s="462" t="s">
        <v>195</v>
      </c>
      <c r="G25" s="462"/>
      <c r="H25" s="38"/>
    </row>
    <row r="26" spans="1:8">
      <c r="A26" s="40" t="s">
        <v>187</v>
      </c>
      <c r="B26" s="41"/>
      <c r="C26" s="47"/>
      <c r="D26" s="41" t="s">
        <v>192</v>
      </c>
      <c r="E26" s="41"/>
      <c r="F26" s="463" t="s">
        <v>119</v>
      </c>
      <c r="G26" s="463"/>
      <c r="H26" s="11"/>
    </row>
    <row r="27" spans="1:8">
      <c r="A27" s="30"/>
      <c r="B27" s="31"/>
      <c r="C27" s="31"/>
      <c r="D27" s="32"/>
      <c r="E27" s="33"/>
      <c r="F27" s="33"/>
      <c r="G27" s="33"/>
    </row>
    <row r="28" spans="1:8">
      <c r="A28" s="30"/>
      <c r="B28" s="31"/>
      <c r="C28" s="31"/>
      <c r="D28" s="32"/>
      <c r="E28" s="33"/>
      <c r="F28" s="33"/>
      <c r="G28" s="33"/>
    </row>
    <row r="29" spans="1:8">
      <c r="A29" s="30"/>
      <c r="B29" s="31"/>
      <c r="C29" s="31"/>
      <c r="D29" s="32"/>
      <c r="E29" s="33"/>
      <c r="F29" s="33"/>
      <c r="G29" s="33"/>
    </row>
    <row r="30" spans="1:8">
      <c r="A30" s="30"/>
      <c r="B30" s="31"/>
      <c r="C30" s="31"/>
      <c r="D30" s="32"/>
      <c r="E30" s="33"/>
      <c r="F30" s="33"/>
      <c r="G30" s="33"/>
    </row>
    <row r="31" spans="1:8">
      <c r="A31" s="30"/>
      <c r="B31" s="31"/>
      <c r="C31" s="31"/>
      <c r="D31" s="32"/>
      <c r="E31" s="33"/>
      <c r="F31" s="33"/>
      <c r="G31" s="33"/>
    </row>
    <row r="32" spans="1:8">
      <c r="A32" s="30"/>
      <c r="B32" s="31"/>
      <c r="C32" s="31"/>
      <c r="D32" s="32"/>
      <c r="E32" s="33"/>
      <c r="F32" s="33"/>
      <c r="G32" s="33"/>
    </row>
    <row r="33" spans="1:7">
      <c r="A33" s="30"/>
      <c r="B33" s="31"/>
      <c r="C33" s="31"/>
      <c r="D33" s="32"/>
      <c r="E33" s="33"/>
      <c r="F33" s="33"/>
      <c r="G33" s="33"/>
    </row>
    <row r="34" spans="1:7">
      <c r="A34" s="30"/>
      <c r="B34" s="31"/>
      <c r="C34" s="31"/>
      <c r="D34" s="32"/>
      <c r="E34" s="33"/>
      <c r="F34" s="33"/>
      <c r="G34" s="33"/>
    </row>
    <row r="35" spans="1:7">
      <c r="A35" s="30"/>
      <c r="B35" s="31"/>
      <c r="C35" s="31"/>
      <c r="D35" s="32"/>
      <c r="E35" s="33"/>
      <c r="F35" s="33"/>
      <c r="G35" s="33"/>
    </row>
    <row r="36" spans="1:7">
      <c r="A36" s="30"/>
      <c r="B36" s="31"/>
      <c r="C36" s="31"/>
      <c r="D36" s="32"/>
      <c r="E36" s="33"/>
      <c r="F36" s="33"/>
      <c r="G36" s="33"/>
    </row>
    <row r="37" spans="1:7">
      <c r="A37" s="30"/>
      <c r="B37" s="31"/>
      <c r="C37" s="31"/>
      <c r="D37" s="32"/>
      <c r="E37" s="33"/>
      <c r="F37" s="33"/>
      <c r="G37" s="33"/>
    </row>
    <row r="38" spans="1:7">
      <c r="A38" s="30"/>
      <c r="B38" s="31"/>
      <c r="C38" s="31"/>
      <c r="D38" s="32"/>
      <c r="E38" s="33"/>
      <c r="F38" s="33"/>
      <c r="G38" s="33"/>
    </row>
    <row r="39" spans="1:7">
      <c r="A39" s="30"/>
      <c r="B39" s="31"/>
      <c r="C39" s="31"/>
      <c r="D39" s="32"/>
      <c r="E39" s="33"/>
      <c r="F39" s="33"/>
      <c r="G39" s="33"/>
    </row>
    <row r="40" spans="1:7">
      <c r="A40" s="30"/>
      <c r="B40" s="31"/>
      <c r="C40" s="31"/>
      <c r="D40" s="32"/>
      <c r="E40" s="33"/>
      <c r="F40" s="33"/>
      <c r="G40" s="33"/>
    </row>
    <row r="41" spans="1:7">
      <c r="A41" s="30"/>
      <c r="B41" s="31"/>
      <c r="C41" s="31"/>
      <c r="D41" s="32"/>
      <c r="E41" s="33"/>
      <c r="F41" s="33"/>
      <c r="G41" s="33"/>
    </row>
    <row r="42" spans="1:7">
      <c r="A42" s="30"/>
      <c r="B42" s="31"/>
      <c r="C42" s="31"/>
      <c r="D42" s="32"/>
      <c r="E42" s="33"/>
      <c r="F42" s="33"/>
      <c r="G42" s="33"/>
    </row>
    <row r="43" spans="1:7">
      <c r="A43" s="30"/>
      <c r="B43" s="31"/>
      <c r="C43" s="31"/>
      <c r="D43" s="32"/>
      <c r="E43" s="33"/>
      <c r="F43" s="33"/>
      <c r="G43" s="33"/>
    </row>
    <row r="44" spans="1:7">
      <c r="A44" s="30"/>
      <c r="B44" s="31"/>
      <c r="C44" s="31"/>
      <c r="D44" s="32"/>
      <c r="E44" s="33"/>
      <c r="F44" s="33"/>
      <c r="G44" s="33"/>
    </row>
    <row r="45" spans="1:7">
      <c r="A45" s="30"/>
      <c r="B45" s="31"/>
      <c r="C45" s="31"/>
      <c r="D45" s="32"/>
      <c r="E45" s="33"/>
      <c r="F45" s="33"/>
      <c r="G45" s="33"/>
    </row>
    <row r="46" spans="1:7">
      <c r="A46" s="30"/>
      <c r="B46" s="31"/>
      <c r="C46" s="31"/>
      <c r="D46" s="32"/>
      <c r="E46" s="33"/>
      <c r="F46" s="33"/>
      <c r="G46" s="33"/>
    </row>
    <row r="47" spans="1:7">
      <c r="A47" s="30"/>
      <c r="B47" s="31"/>
      <c r="C47" s="31"/>
      <c r="D47" s="32"/>
      <c r="E47" s="33"/>
      <c r="F47" s="33"/>
      <c r="G47" s="33"/>
    </row>
    <row r="48" spans="1:7">
      <c r="A48" s="30"/>
      <c r="B48" s="31"/>
      <c r="C48" s="31"/>
      <c r="D48" s="32"/>
      <c r="E48" s="33"/>
      <c r="F48" s="33"/>
      <c r="G48" s="33"/>
    </row>
    <row r="49" spans="1:7">
      <c r="A49" s="30"/>
      <c r="B49" s="31"/>
      <c r="C49" s="31"/>
      <c r="D49" s="32"/>
      <c r="E49" s="33"/>
      <c r="F49" s="33"/>
      <c r="G49" s="33"/>
    </row>
    <row r="50" spans="1:7">
      <c r="A50" s="30"/>
      <c r="B50" s="31"/>
      <c r="C50" s="31"/>
      <c r="D50" s="32"/>
      <c r="E50" s="33"/>
      <c r="F50" s="33"/>
      <c r="G50" s="33"/>
    </row>
    <row r="51" spans="1:7">
      <c r="A51" s="30"/>
      <c r="B51" s="31"/>
      <c r="C51" s="31"/>
      <c r="D51" s="32"/>
      <c r="E51" s="33"/>
      <c r="F51" s="33"/>
      <c r="G51" s="33"/>
    </row>
    <row r="52" spans="1:7">
      <c r="A52" s="30"/>
      <c r="B52" s="31"/>
      <c r="C52" s="31"/>
      <c r="D52" s="32"/>
      <c r="E52" s="33"/>
      <c r="F52" s="33"/>
      <c r="G52" s="33"/>
    </row>
    <row r="53" spans="1:7">
      <c r="A53" s="30"/>
      <c r="B53" s="31"/>
      <c r="C53" s="31"/>
      <c r="D53" s="32"/>
      <c r="E53" s="33"/>
      <c r="F53" s="33"/>
      <c r="G53" s="33"/>
    </row>
    <row r="54" spans="1:7">
      <c r="A54" s="30"/>
      <c r="B54" s="31"/>
      <c r="C54" s="31"/>
      <c r="D54" s="32"/>
      <c r="E54" s="33"/>
      <c r="F54" s="33"/>
      <c r="G54" s="33"/>
    </row>
    <row r="55" spans="1:7">
      <c r="A55" s="30"/>
      <c r="B55" s="31"/>
      <c r="C55" s="31"/>
      <c r="D55" s="32"/>
      <c r="E55" s="33"/>
      <c r="F55" s="33"/>
      <c r="G55" s="33"/>
    </row>
    <row r="56" spans="1:7">
      <c r="A56" s="30"/>
      <c r="B56" s="31"/>
      <c r="C56" s="31"/>
      <c r="D56" s="32"/>
      <c r="E56" s="33"/>
      <c r="F56" s="33"/>
      <c r="G56" s="33"/>
    </row>
    <row r="57" spans="1:7">
      <c r="A57" s="30"/>
      <c r="B57" s="31"/>
      <c r="C57" s="31"/>
      <c r="D57" s="32"/>
      <c r="E57" s="33"/>
      <c r="F57" s="33"/>
      <c r="G57" s="33"/>
    </row>
    <row r="58" spans="1:7">
      <c r="A58" s="30"/>
      <c r="D58" s="34"/>
      <c r="E58" s="35"/>
      <c r="F58" s="35"/>
      <c r="G58" s="35"/>
    </row>
    <row r="59" spans="1:7">
      <c r="A59" s="5"/>
      <c r="D59" s="34"/>
      <c r="E59" s="35"/>
      <c r="F59" s="35"/>
      <c r="G59" s="35"/>
    </row>
    <row r="60" spans="1:7">
      <c r="A60" s="5"/>
      <c r="D60" s="34"/>
      <c r="E60" s="35"/>
      <c r="F60" s="35"/>
      <c r="G60" s="35"/>
    </row>
    <row r="61" spans="1:7">
      <c r="A61" s="5"/>
      <c r="D61" s="34"/>
      <c r="E61" s="35"/>
      <c r="F61" s="35"/>
      <c r="G61" s="35"/>
    </row>
    <row r="62" spans="1:7">
      <c r="A62" s="5"/>
      <c r="D62" s="34"/>
      <c r="E62" s="35"/>
      <c r="F62" s="35"/>
      <c r="G62" s="35"/>
    </row>
    <row r="63" spans="1:7">
      <c r="A63" s="5"/>
      <c r="D63" s="34"/>
      <c r="E63" s="35"/>
      <c r="F63" s="35"/>
      <c r="G63" s="35"/>
    </row>
    <row r="64" spans="1:7">
      <c r="A64" s="5"/>
      <c r="D64" s="34"/>
      <c r="E64" s="35"/>
      <c r="F64" s="35"/>
      <c r="G64" s="35"/>
    </row>
    <row r="65" spans="1:7">
      <c r="A65" s="5"/>
      <c r="D65" s="34"/>
      <c r="E65" s="35"/>
      <c r="F65" s="35"/>
      <c r="G65" s="35"/>
    </row>
    <row r="66" spans="1:7">
      <c r="A66" s="5"/>
      <c r="D66" s="34"/>
      <c r="E66" s="35"/>
      <c r="F66" s="35"/>
      <c r="G66" s="35"/>
    </row>
    <row r="67" spans="1:7">
      <c r="A67" s="5"/>
      <c r="D67" s="34"/>
      <c r="E67" s="35"/>
      <c r="F67" s="35"/>
      <c r="G67" s="35"/>
    </row>
    <row r="68" spans="1:7">
      <c r="A68" s="5"/>
      <c r="D68" s="34"/>
      <c r="E68" s="35"/>
      <c r="F68" s="35"/>
      <c r="G68" s="35"/>
    </row>
    <row r="69" spans="1:7">
      <c r="A69" s="5"/>
      <c r="D69" s="34"/>
      <c r="E69" s="35"/>
      <c r="F69" s="35"/>
      <c r="G69" s="35"/>
    </row>
    <row r="70" spans="1:7">
      <c r="A70" s="5"/>
      <c r="D70" s="34"/>
      <c r="E70" s="35"/>
      <c r="F70" s="35"/>
      <c r="G70" s="35"/>
    </row>
    <row r="71" spans="1:7">
      <c r="A71" s="5"/>
      <c r="D71" s="34"/>
      <c r="E71" s="35"/>
      <c r="F71" s="35"/>
      <c r="G71" s="35"/>
    </row>
    <row r="72" spans="1:7">
      <c r="A72" s="5"/>
      <c r="D72" s="34"/>
      <c r="E72" s="35"/>
      <c r="F72" s="35"/>
      <c r="G72" s="35"/>
    </row>
    <row r="73" spans="1:7">
      <c r="A73" s="5"/>
      <c r="D73" s="34"/>
      <c r="E73" s="35"/>
      <c r="F73" s="35"/>
      <c r="G73" s="35"/>
    </row>
    <row r="74" spans="1:7">
      <c r="A74" s="5"/>
      <c r="D74" s="34"/>
      <c r="E74" s="35"/>
      <c r="F74" s="35"/>
      <c r="G74" s="35"/>
    </row>
    <row r="75" spans="1:7">
      <c r="A75" s="5"/>
      <c r="D75" s="34"/>
      <c r="E75" s="35"/>
      <c r="F75" s="35"/>
      <c r="G75" s="35"/>
    </row>
    <row r="76" spans="1:7">
      <c r="A76" s="5"/>
      <c r="D76" s="34"/>
      <c r="E76" s="35"/>
      <c r="F76" s="35"/>
      <c r="G76" s="35"/>
    </row>
    <row r="77" spans="1:7">
      <c r="A77" s="5"/>
      <c r="D77" s="34"/>
      <c r="E77" s="35"/>
      <c r="F77" s="35"/>
      <c r="G77" s="35"/>
    </row>
    <row r="78" spans="1:7">
      <c r="A78" s="5"/>
      <c r="D78" s="34"/>
      <c r="E78" s="35"/>
      <c r="F78" s="35"/>
      <c r="G78" s="35"/>
    </row>
    <row r="79" spans="1:7">
      <c r="A79" s="5"/>
      <c r="D79" s="34"/>
      <c r="E79" s="35"/>
      <c r="F79" s="35"/>
      <c r="G79" s="35"/>
    </row>
    <row r="80" spans="1:7">
      <c r="A80" s="5"/>
      <c r="D80" s="34"/>
      <c r="E80" s="35"/>
      <c r="F80" s="35"/>
      <c r="G80" s="35"/>
    </row>
    <row r="81" spans="1:1">
      <c r="A81" s="5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  <row r="241" spans="1:1">
      <c r="A241" s="6"/>
    </row>
    <row r="242" spans="1:1">
      <c r="A242" s="6"/>
    </row>
    <row r="243" spans="1:1">
      <c r="A243" s="6"/>
    </row>
    <row r="244" spans="1:1">
      <c r="A244" s="6"/>
    </row>
    <row r="245" spans="1:1">
      <c r="A245" s="6"/>
    </row>
    <row r="246" spans="1:1">
      <c r="A246" s="6"/>
    </row>
    <row r="247" spans="1:1">
      <c r="A247" s="6"/>
    </row>
    <row r="248" spans="1:1">
      <c r="A248" s="6"/>
    </row>
  </sheetData>
  <mergeCells count="5">
    <mergeCell ref="F25:G25"/>
    <mergeCell ref="F26:G26"/>
    <mergeCell ref="A6:G6"/>
    <mergeCell ref="A11:G11"/>
    <mergeCell ref="A2:G2"/>
  </mergeCells>
  <pageMargins left="0.23622047244094491" right="0.15748031496062992" top="0.19685039370078741" bottom="0.19685039370078741" header="0.31496062992125984" footer="0.31496062992125984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99"/>
  </sheetPr>
  <dimension ref="A1:I184"/>
  <sheetViews>
    <sheetView view="pageBreakPreview" zoomScale="55" zoomScaleNormal="75" zoomScaleSheetLayoutView="55" workbookViewId="0">
      <selection activeCell="D13" sqref="D7:D13"/>
    </sheetView>
  </sheetViews>
  <sheetFormatPr defaultRowHeight="18.75"/>
  <cols>
    <col min="1" max="1" width="80.140625" style="2" customWidth="1"/>
    <col min="2" max="2" width="12.7109375" style="4" customWidth="1"/>
    <col min="3" max="7" width="25.7109375" style="260" customWidth="1"/>
    <col min="8" max="8" width="21.140625" style="260" customWidth="1"/>
    <col min="9" max="9" width="9.5703125" style="2" customWidth="1"/>
    <col min="10" max="10" width="9.85546875" style="2" customWidth="1"/>
    <col min="11" max="16384" width="9.140625" style="2"/>
  </cols>
  <sheetData>
    <row r="1" spans="1:9" ht="20.25">
      <c r="H1" s="280" t="s">
        <v>179</v>
      </c>
    </row>
    <row r="2" spans="1:9" ht="39" customHeight="1">
      <c r="A2" s="472" t="s">
        <v>84</v>
      </c>
      <c r="B2" s="472"/>
      <c r="C2" s="472"/>
      <c r="D2" s="472"/>
      <c r="E2" s="472"/>
      <c r="F2" s="472"/>
      <c r="G2" s="472"/>
      <c r="H2" s="472"/>
    </row>
    <row r="3" spans="1:9" ht="30" customHeight="1">
      <c r="A3" s="474" t="s">
        <v>196</v>
      </c>
      <c r="B3" s="474"/>
      <c r="C3" s="474"/>
      <c r="D3" s="474"/>
      <c r="E3" s="474"/>
      <c r="F3" s="474"/>
      <c r="G3" s="474"/>
      <c r="H3" s="474"/>
    </row>
    <row r="4" spans="1:9" ht="58.5" customHeight="1">
      <c r="A4" s="470" t="s">
        <v>105</v>
      </c>
      <c r="B4" s="473" t="s">
        <v>7</v>
      </c>
      <c r="C4" s="475" t="s">
        <v>90</v>
      </c>
      <c r="D4" s="475"/>
      <c r="E4" s="476" t="s">
        <v>353</v>
      </c>
      <c r="F4" s="476"/>
      <c r="G4" s="476"/>
      <c r="H4" s="476"/>
    </row>
    <row r="5" spans="1:9" ht="68.25" customHeight="1">
      <c r="A5" s="471"/>
      <c r="B5" s="473"/>
      <c r="C5" s="281" t="s">
        <v>321</v>
      </c>
      <c r="D5" s="281" t="s">
        <v>326</v>
      </c>
      <c r="E5" s="217" t="s">
        <v>98</v>
      </c>
      <c r="F5" s="217" t="s">
        <v>94</v>
      </c>
      <c r="G5" s="282" t="s">
        <v>101</v>
      </c>
      <c r="H5" s="282" t="s">
        <v>102</v>
      </c>
    </row>
    <row r="6" spans="1:9" ht="33.75" customHeight="1">
      <c r="A6" s="17">
        <v>1</v>
      </c>
      <c r="B6" s="16">
        <v>2</v>
      </c>
      <c r="C6" s="283">
        <v>3</v>
      </c>
      <c r="D6" s="217">
        <v>4</v>
      </c>
      <c r="E6" s="283">
        <v>5</v>
      </c>
      <c r="F6" s="217">
        <v>6</v>
      </c>
      <c r="G6" s="283">
        <v>7</v>
      </c>
      <c r="H6" s="217">
        <v>8</v>
      </c>
    </row>
    <row r="7" spans="1:9" s="3" customFormat="1" ht="71.25" customHeight="1">
      <c r="A7" s="18" t="s">
        <v>49</v>
      </c>
      <c r="B7" s="26">
        <v>4000</v>
      </c>
      <c r="C7" s="401">
        <f>SUM(C8:C13)</f>
        <v>1289</v>
      </c>
      <c r="D7" s="214">
        <f>SUM(D8:D13)</f>
        <v>1295</v>
      </c>
      <c r="E7" s="214">
        <f>SUM(E8:E13)</f>
        <v>860</v>
      </c>
      <c r="F7" s="214">
        <f>SUM(F8:F13)</f>
        <v>1295</v>
      </c>
      <c r="G7" s="284">
        <f>F7-E7</f>
        <v>435</v>
      </c>
      <c r="H7" s="285">
        <f>(F7/E7)*100</f>
        <v>150.58139534883722</v>
      </c>
    </row>
    <row r="8" spans="1:9" ht="62.25" customHeight="1">
      <c r="A8" s="19" t="s">
        <v>0</v>
      </c>
      <c r="B8" s="24" t="s">
        <v>86</v>
      </c>
      <c r="C8" s="286">
        <v>0</v>
      </c>
      <c r="D8" s="287">
        <v>0</v>
      </c>
      <c r="E8" s="287">
        <v>0</v>
      </c>
      <c r="F8" s="287">
        <v>0</v>
      </c>
      <c r="G8" s="287">
        <f t="shared" ref="G8:G13" si="0">F8-E8</f>
        <v>0</v>
      </c>
      <c r="H8" s="402" t="e">
        <f t="shared" ref="H8:H13" si="1">(F8/E8)*100</f>
        <v>#DIV/0!</v>
      </c>
    </row>
    <row r="9" spans="1:9" ht="57.75" customHeight="1">
      <c r="A9" s="19" t="s">
        <v>1</v>
      </c>
      <c r="B9" s="24">
        <v>4020</v>
      </c>
      <c r="C9" s="286">
        <v>863</v>
      </c>
      <c r="D9" s="430">
        <v>136</v>
      </c>
      <c r="E9" s="287">
        <v>750</v>
      </c>
      <c r="F9" s="430">
        <v>136</v>
      </c>
      <c r="G9" s="287">
        <f t="shared" si="0"/>
        <v>-614</v>
      </c>
      <c r="H9" s="288">
        <f t="shared" si="1"/>
        <v>18.133333333333333</v>
      </c>
    </row>
    <row r="10" spans="1:9" ht="70.5" customHeight="1">
      <c r="A10" s="19" t="s">
        <v>15</v>
      </c>
      <c r="B10" s="24">
        <v>4030</v>
      </c>
      <c r="C10" s="286">
        <v>191</v>
      </c>
      <c r="D10" s="430">
        <v>437</v>
      </c>
      <c r="E10" s="287">
        <v>110</v>
      </c>
      <c r="F10" s="430">
        <v>437</v>
      </c>
      <c r="G10" s="287">
        <f t="shared" si="0"/>
        <v>327</v>
      </c>
      <c r="H10" s="288">
        <f t="shared" si="1"/>
        <v>397.27272727272725</v>
      </c>
    </row>
    <row r="11" spans="1:9" ht="59.25" customHeight="1">
      <c r="A11" s="19" t="s">
        <v>2</v>
      </c>
      <c r="B11" s="24">
        <v>4040</v>
      </c>
      <c r="C11" s="289">
        <v>25</v>
      </c>
      <c r="D11" s="430">
        <v>614</v>
      </c>
      <c r="E11" s="287">
        <v>0</v>
      </c>
      <c r="F11" s="430">
        <v>614</v>
      </c>
      <c r="G11" s="287">
        <f t="shared" si="0"/>
        <v>614</v>
      </c>
      <c r="H11" s="395" t="e">
        <f t="shared" si="1"/>
        <v>#DIV/0!</v>
      </c>
    </row>
    <row r="12" spans="1:9" ht="70.5" customHeight="1">
      <c r="A12" s="19" t="s">
        <v>41</v>
      </c>
      <c r="B12" s="24">
        <v>4050</v>
      </c>
      <c r="C12" s="286">
        <v>5</v>
      </c>
      <c r="D12" s="430">
        <v>108</v>
      </c>
      <c r="E12" s="287">
        <v>0</v>
      </c>
      <c r="F12" s="430">
        <v>108</v>
      </c>
      <c r="G12" s="287">
        <f t="shared" si="0"/>
        <v>108</v>
      </c>
      <c r="H12" s="395" t="e">
        <f t="shared" si="1"/>
        <v>#DIV/0!</v>
      </c>
    </row>
    <row r="13" spans="1:9" ht="59.25" customHeight="1">
      <c r="A13" s="19" t="s">
        <v>128</v>
      </c>
      <c r="B13" s="24">
        <v>4060</v>
      </c>
      <c r="C13" s="286">
        <v>205</v>
      </c>
      <c r="D13" s="287">
        <v>0</v>
      </c>
      <c r="E13" s="287">
        <v>0</v>
      </c>
      <c r="F13" s="287">
        <v>0</v>
      </c>
      <c r="G13" s="287">
        <f t="shared" si="0"/>
        <v>0</v>
      </c>
      <c r="H13" s="395" t="e">
        <f t="shared" si="1"/>
        <v>#DIV/0!</v>
      </c>
    </row>
    <row r="14" spans="1:9" ht="20.25">
      <c r="A14" s="22"/>
      <c r="B14" s="22"/>
      <c r="C14" s="290"/>
      <c r="D14" s="290"/>
      <c r="E14" s="290"/>
      <c r="F14" s="290"/>
      <c r="G14" s="290"/>
      <c r="H14" s="290"/>
    </row>
    <row r="15" spans="1:9" ht="20.25">
      <c r="A15" s="22"/>
      <c r="B15" s="22"/>
      <c r="C15" s="290"/>
      <c r="D15" s="290"/>
      <c r="E15" s="290"/>
      <c r="F15" s="290"/>
      <c r="G15" s="290"/>
      <c r="H15" s="290"/>
    </row>
    <row r="16" spans="1:9" s="1" customFormat="1" ht="19.5" customHeight="1">
      <c r="A16" s="25"/>
      <c r="B16" s="23"/>
      <c r="C16" s="291"/>
      <c r="D16" s="291"/>
      <c r="E16" s="291"/>
      <c r="F16" s="291"/>
      <c r="G16" s="291"/>
      <c r="H16" s="291"/>
      <c r="I16" s="2"/>
    </row>
    <row r="17" spans="1:8" ht="54" customHeight="1">
      <c r="A17" s="20" t="s">
        <v>351</v>
      </c>
      <c r="B17" s="21"/>
      <c r="C17" s="477" t="s">
        <v>92</v>
      </c>
      <c r="D17" s="477"/>
      <c r="E17" s="292"/>
      <c r="F17" s="448" t="s">
        <v>280</v>
      </c>
      <c r="G17" s="478"/>
      <c r="H17" s="290"/>
    </row>
    <row r="18" spans="1:8" s="1" customFormat="1" ht="37.5" customHeight="1">
      <c r="A18" s="8" t="s">
        <v>45</v>
      </c>
      <c r="B18" s="10"/>
      <c r="C18" s="451" t="s">
        <v>46</v>
      </c>
      <c r="D18" s="451"/>
      <c r="E18" s="259"/>
      <c r="F18" s="447" t="s">
        <v>119</v>
      </c>
      <c r="G18" s="447"/>
      <c r="H18" s="293"/>
    </row>
    <row r="19" spans="1:8">
      <c r="A19" s="6"/>
    </row>
    <row r="20" spans="1:8">
      <c r="A20" s="6"/>
    </row>
    <row r="21" spans="1:8">
      <c r="A21" s="6"/>
    </row>
    <row r="22" spans="1:8">
      <c r="A22" s="6"/>
    </row>
    <row r="23" spans="1:8">
      <c r="A23" s="6"/>
    </row>
    <row r="24" spans="1:8">
      <c r="A24" s="6"/>
    </row>
    <row r="25" spans="1:8">
      <c r="A25" s="6"/>
    </row>
    <row r="26" spans="1:8">
      <c r="A26" s="6"/>
    </row>
    <row r="27" spans="1:8">
      <c r="A27" s="6"/>
    </row>
    <row r="28" spans="1:8">
      <c r="A28" s="6"/>
    </row>
    <row r="29" spans="1:8">
      <c r="A29" s="6"/>
    </row>
    <row r="30" spans="1:8">
      <c r="A30" s="6"/>
    </row>
    <row r="31" spans="1:8">
      <c r="A31" s="6"/>
    </row>
    <row r="32" spans="1:8">
      <c r="A32" s="6"/>
    </row>
    <row r="33" spans="1:1">
      <c r="A33" s="6"/>
    </row>
    <row r="34" spans="1:1">
      <c r="A34" s="6"/>
    </row>
    <row r="35" spans="1:1">
      <c r="A35" s="6"/>
    </row>
    <row r="36" spans="1:1">
      <c r="A36" s="6"/>
    </row>
    <row r="37" spans="1:1">
      <c r="A37" s="6"/>
    </row>
    <row r="38" spans="1:1">
      <c r="A38" s="6"/>
    </row>
    <row r="39" spans="1:1">
      <c r="A39" s="6"/>
    </row>
    <row r="40" spans="1:1">
      <c r="A40" s="6"/>
    </row>
    <row r="41" spans="1:1">
      <c r="A41" s="6"/>
    </row>
    <row r="42" spans="1:1">
      <c r="A42" s="6"/>
    </row>
    <row r="43" spans="1:1">
      <c r="A43" s="6"/>
    </row>
    <row r="44" spans="1:1">
      <c r="A44" s="6"/>
    </row>
    <row r="45" spans="1:1">
      <c r="A45" s="6"/>
    </row>
    <row r="46" spans="1:1">
      <c r="A46" s="6"/>
    </row>
    <row r="47" spans="1:1">
      <c r="A47" s="6"/>
    </row>
    <row r="48" spans="1:1">
      <c r="A48" s="6"/>
    </row>
    <row r="49" spans="1:1">
      <c r="A49" s="6"/>
    </row>
    <row r="50" spans="1:1">
      <c r="A50" s="6"/>
    </row>
    <row r="51" spans="1:1">
      <c r="A51" s="6"/>
    </row>
    <row r="52" spans="1:1">
      <c r="A52" s="6"/>
    </row>
    <row r="53" spans="1:1">
      <c r="A53" s="6"/>
    </row>
    <row r="54" spans="1:1">
      <c r="A54" s="6"/>
    </row>
    <row r="55" spans="1:1">
      <c r="A55" s="6"/>
    </row>
    <row r="56" spans="1:1">
      <c r="A56" s="6"/>
    </row>
    <row r="57" spans="1:1">
      <c r="A57" s="6"/>
    </row>
    <row r="58" spans="1:1">
      <c r="A58" s="6"/>
    </row>
    <row r="59" spans="1:1">
      <c r="A59" s="6"/>
    </row>
    <row r="60" spans="1:1">
      <c r="A60" s="6"/>
    </row>
    <row r="61" spans="1:1">
      <c r="A61" s="6"/>
    </row>
    <row r="62" spans="1:1">
      <c r="A62" s="6"/>
    </row>
    <row r="63" spans="1:1">
      <c r="A63" s="6"/>
    </row>
    <row r="64" spans="1:1">
      <c r="A64" s="6"/>
    </row>
    <row r="65" spans="1:1">
      <c r="A65" s="6"/>
    </row>
    <row r="66" spans="1:1">
      <c r="A66" s="6"/>
    </row>
    <row r="67" spans="1:1">
      <c r="A67" s="6"/>
    </row>
    <row r="68" spans="1:1">
      <c r="A68" s="6"/>
    </row>
    <row r="69" spans="1:1">
      <c r="A69" s="6"/>
    </row>
    <row r="70" spans="1:1">
      <c r="A70" s="6"/>
    </row>
    <row r="71" spans="1:1">
      <c r="A71" s="6"/>
    </row>
    <row r="72" spans="1:1">
      <c r="A72" s="6"/>
    </row>
    <row r="73" spans="1:1">
      <c r="A73" s="6"/>
    </row>
    <row r="74" spans="1:1">
      <c r="A74" s="6"/>
    </row>
    <row r="75" spans="1:1">
      <c r="A75" s="6"/>
    </row>
    <row r="76" spans="1:1">
      <c r="A76" s="6"/>
    </row>
    <row r="77" spans="1:1">
      <c r="A77" s="6"/>
    </row>
    <row r="78" spans="1:1">
      <c r="A78" s="6"/>
    </row>
    <row r="79" spans="1:1">
      <c r="A79" s="6"/>
    </row>
    <row r="80" spans="1:1">
      <c r="A80" s="6"/>
    </row>
    <row r="81" spans="1:1">
      <c r="A81" s="6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</sheetData>
  <mergeCells count="10">
    <mergeCell ref="A4:A5"/>
    <mergeCell ref="A2:H2"/>
    <mergeCell ref="B4:B5"/>
    <mergeCell ref="A3:H3"/>
    <mergeCell ref="C18:D18"/>
    <mergeCell ref="C4:D4"/>
    <mergeCell ref="E4:H4"/>
    <mergeCell ref="C17:D17"/>
    <mergeCell ref="F17:G17"/>
    <mergeCell ref="F18:G18"/>
  </mergeCells>
  <phoneticPr fontId="0" type="noConversion"/>
  <pageMargins left="0.23622047244094491" right="0.15748031496062992" top="0.19685039370078741" bottom="0.19685039370078741" header="0.27559055118110237" footer="0.19685039370078741"/>
  <pageSetup paperSize="9" scale="60" firstPageNumber="9" orientation="landscape" useFirstPageNumber="1" r:id="rId1"/>
  <headerFooter alignWithMargins="0"/>
  <ignoredErrors>
    <ignoredError sqref="B8" numberStoredAsText="1"/>
    <ignoredError sqref="H7:H13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43"/>
  </sheetPr>
  <dimension ref="A2:G276"/>
  <sheetViews>
    <sheetView tabSelected="1" view="pageBreakPreview" topLeftCell="A16" zoomScale="60" workbookViewId="0">
      <selection activeCell="E34" sqref="E34:E42"/>
    </sheetView>
  </sheetViews>
  <sheetFormatPr defaultRowHeight="18.75"/>
  <cols>
    <col min="1" max="1" width="70.28515625" style="69" customWidth="1"/>
    <col min="2" max="2" width="16" style="202" customWidth="1"/>
    <col min="3" max="3" width="19.85546875" style="202" customWidth="1"/>
    <col min="4" max="4" width="21.28515625" style="202" customWidth="1"/>
    <col min="5" max="5" width="23.42578125" style="202" customWidth="1"/>
    <col min="6" max="6" width="22.28515625" style="202" customWidth="1"/>
    <col min="7" max="7" width="24.140625" style="202" customWidth="1"/>
    <col min="8" max="16384" width="9.140625" style="69"/>
  </cols>
  <sheetData>
    <row r="2" spans="1:7" ht="33.75" customHeight="1">
      <c r="A2" s="480" t="s">
        <v>223</v>
      </c>
      <c r="B2" s="480"/>
      <c r="C2" s="480"/>
      <c r="D2" s="480"/>
      <c r="E2" s="480"/>
      <c r="F2" s="480"/>
      <c r="G2" s="480"/>
    </row>
    <row r="3" spans="1:7" ht="28.5" customHeight="1">
      <c r="A3" s="72"/>
      <c r="B3" s="204"/>
      <c r="C3" s="204"/>
      <c r="D3" s="294"/>
      <c r="E3" s="294"/>
      <c r="F3" s="294"/>
      <c r="G3" s="204"/>
    </row>
    <row r="4" spans="1:7" ht="62.25" customHeight="1">
      <c r="A4" s="108" t="s">
        <v>105</v>
      </c>
      <c r="B4" s="295" t="s">
        <v>7</v>
      </c>
      <c r="C4" s="295" t="s">
        <v>354</v>
      </c>
      <c r="D4" s="295" t="s">
        <v>357</v>
      </c>
      <c r="E4" s="295" t="s">
        <v>356</v>
      </c>
      <c r="F4" s="295" t="s">
        <v>206</v>
      </c>
      <c r="G4" s="296" t="s">
        <v>225</v>
      </c>
    </row>
    <row r="5" spans="1:7" ht="23.25" customHeight="1">
      <c r="A5" s="109">
        <v>1</v>
      </c>
      <c r="B5" s="297">
        <v>2</v>
      </c>
      <c r="C5" s="297">
        <v>3</v>
      </c>
      <c r="D5" s="297">
        <v>4</v>
      </c>
      <c r="E5" s="297">
        <v>5</v>
      </c>
      <c r="F5" s="297">
        <v>6</v>
      </c>
      <c r="G5" s="297">
        <v>7</v>
      </c>
    </row>
    <row r="6" spans="1:7" ht="45" customHeight="1">
      <c r="A6" s="110" t="s">
        <v>49</v>
      </c>
      <c r="B6" s="298">
        <v>4000</v>
      </c>
      <c r="C6" s="357">
        <f>C7+C25+C43+C47+C51</f>
        <v>1289</v>
      </c>
      <c r="D6" s="301">
        <f>D7+D25</f>
        <v>860</v>
      </c>
      <c r="E6" s="357">
        <f>E7+E25+E43+E47+E51</f>
        <v>1295</v>
      </c>
      <c r="F6" s="269">
        <f>E6-D6</f>
        <v>435</v>
      </c>
      <c r="G6" s="269">
        <f>(E6/D6)*100</f>
        <v>150.58139534883722</v>
      </c>
    </row>
    <row r="7" spans="1:7" s="76" customFormat="1" ht="42" customHeight="1">
      <c r="A7" s="417" t="s">
        <v>1</v>
      </c>
      <c r="B7" s="418">
        <v>4020</v>
      </c>
      <c r="C7" s="301">
        <f>SUM(C8:C23)</f>
        <v>863</v>
      </c>
      <c r="D7" s="301">
        <f>SUM(D8:D23)</f>
        <v>750</v>
      </c>
      <c r="E7" s="301">
        <f>SUM(E8:E24)</f>
        <v>136</v>
      </c>
      <c r="F7" s="269">
        <f t="shared" ref="F7:F53" si="0">E7-D7</f>
        <v>-614</v>
      </c>
      <c r="G7" s="269">
        <f t="shared" ref="G7:G53" si="1">(E7/D7)*100</f>
        <v>18.133333333333333</v>
      </c>
    </row>
    <row r="8" spans="1:7" s="76" customFormat="1" ht="21.75" customHeight="1">
      <c r="A8" s="184" t="s">
        <v>358</v>
      </c>
      <c r="B8" s="302"/>
      <c r="C8" s="303">
        <v>55</v>
      </c>
      <c r="D8" s="304">
        <v>165</v>
      </c>
      <c r="E8" s="303">
        <v>0</v>
      </c>
      <c r="F8" s="272">
        <f t="shared" si="0"/>
        <v>-165</v>
      </c>
      <c r="G8" s="272">
        <f t="shared" si="1"/>
        <v>0</v>
      </c>
    </row>
    <row r="9" spans="1:7" s="76" customFormat="1" ht="21.75" customHeight="1">
      <c r="A9" s="184" t="s">
        <v>281</v>
      </c>
      <c r="B9" s="302"/>
      <c r="C9" s="303">
        <v>0</v>
      </c>
      <c r="D9" s="305">
        <v>0</v>
      </c>
      <c r="E9" s="304">
        <v>8</v>
      </c>
      <c r="F9" s="272">
        <f t="shared" si="0"/>
        <v>8</v>
      </c>
      <c r="G9" s="399" t="e">
        <f t="shared" si="1"/>
        <v>#DIV/0!</v>
      </c>
    </row>
    <row r="10" spans="1:7" s="76" customFormat="1" ht="21.75" customHeight="1">
      <c r="A10" s="184" t="s">
        <v>233</v>
      </c>
      <c r="B10" s="302"/>
      <c r="C10" s="303">
        <v>0</v>
      </c>
      <c r="D10" s="305">
        <v>0</v>
      </c>
      <c r="E10" s="304">
        <v>7</v>
      </c>
      <c r="F10" s="272">
        <f t="shared" si="0"/>
        <v>7</v>
      </c>
      <c r="G10" s="399" t="e">
        <f t="shared" si="1"/>
        <v>#DIV/0!</v>
      </c>
    </row>
    <row r="11" spans="1:7" s="76" customFormat="1" ht="21.75" customHeight="1">
      <c r="A11" s="184" t="s">
        <v>309</v>
      </c>
      <c r="B11" s="302"/>
      <c r="C11" s="303">
        <v>0</v>
      </c>
      <c r="D11" s="304">
        <v>440</v>
      </c>
      <c r="E11" s="383">
        <v>0</v>
      </c>
      <c r="F11" s="272">
        <f t="shared" si="0"/>
        <v>-440</v>
      </c>
      <c r="G11" s="272">
        <f t="shared" si="1"/>
        <v>0</v>
      </c>
    </row>
    <row r="12" spans="1:7" s="76" customFormat="1" ht="21.75" customHeight="1">
      <c r="A12" s="184" t="s">
        <v>282</v>
      </c>
      <c r="B12" s="302"/>
      <c r="C12" s="303">
        <v>317</v>
      </c>
      <c r="D12" s="306">
        <v>0</v>
      </c>
      <c r="E12" s="301">
        <v>0</v>
      </c>
      <c r="F12" s="272">
        <f t="shared" si="0"/>
        <v>0</v>
      </c>
      <c r="G12" s="399" t="e">
        <f t="shared" si="1"/>
        <v>#DIV/0!</v>
      </c>
    </row>
    <row r="13" spans="1:7" s="76" customFormat="1" ht="21.75" customHeight="1">
      <c r="A13" s="184" t="s">
        <v>283</v>
      </c>
      <c r="B13" s="302"/>
      <c r="C13" s="303">
        <v>200</v>
      </c>
      <c r="D13" s="306">
        <v>0</v>
      </c>
      <c r="E13" s="301">
        <v>0</v>
      </c>
      <c r="F13" s="272">
        <f t="shared" si="0"/>
        <v>0</v>
      </c>
      <c r="G13" s="399" t="e">
        <f t="shared" si="1"/>
        <v>#DIV/0!</v>
      </c>
    </row>
    <row r="14" spans="1:7" s="76" customFormat="1" ht="21.75" customHeight="1">
      <c r="A14" s="184" t="s">
        <v>335</v>
      </c>
      <c r="B14" s="302"/>
      <c r="C14" s="303">
        <v>33</v>
      </c>
      <c r="D14" s="304">
        <v>35</v>
      </c>
      <c r="E14" s="303">
        <v>62</v>
      </c>
      <c r="F14" s="272">
        <f t="shared" si="0"/>
        <v>27</v>
      </c>
      <c r="G14" s="272">
        <f t="shared" si="1"/>
        <v>177.14285714285714</v>
      </c>
    </row>
    <row r="15" spans="1:7" s="76" customFormat="1" ht="20.25" customHeight="1">
      <c r="A15" s="184" t="s">
        <v>284</v>
      </c>
      <c r="B15" s="302"/>
      <c r="C15" s="303">
        <v>15</v>
      </c>
      <c r="D15" s="306">
        <v>0</v>
      </c>
      <c r="E15" s="301">
        <v>0</v>
      </c>
      <c r="F15" s="272">
        <f t="shared" si="0"/>
        <v>0</v>
      </c>
      <c r="G15" s="399" t="e">
        <f t="shared" si="1"/>
        <v>#DIV/0!</v>
      </c>
    </row>
    <row r="16" spans="1:7" s="76" customFormat="1" ht="20.25" customHeight="1">
      <c r="A16" s="184" t="s">
        <v>285</v>
      </c>
      <c r="B16" s="302"/>
      <c r="C16" s="303">
        <v>10</v>
      </c>
      <c r="D16" s="306">
        <v>0</v>
      </c>
      <c r="E16" s="301">
        <v>0</v>
      </c>
      <c r="F16" s="272">
        <f t="shared" si="0"/>
        <v>0</v>
      </c>
      <c r="G16" s="399" t="e">
        <f t="shared" si="1"/>
        <v>#DIV/0!</v>
      </c>
    </row>
    <row r="17" spans="1:7" s="76" customFormat="1" ht="20.25" customHeight="1">
      <c r="A17" s="184" t="s">
        <v>286</v>
      </c>
      <c r="B17" s="302"/>
      <c r="C17" s="303">
        <v>11</v>
      </c>
      <c r="D17" s="306">
        <v>0</v>
      </c>
      <c r="E17" s="301">
        <v>0</v>
      </c>
      <c r="F17" s="272">
        <f t="shared" si="0"/>
        <v>0</v>
      </c>
      <c r="G17" s="399" t="e">
        <f t="shared" si="1"/>
        <v>#DIV/0!</v>
      </c>
    </row>
    <row r="18" spans="1:7" s="76" customFormat="1" ht="20.25" customHeight="1">
      <c r="A18" s="184" t="s">
        <v>287</v>
      </c>
      <c r="B18" s="302"/>
      <c r="C18" s="303">
        <v>48</v>
      </c>
      <c r="D18" s="306">
        <v>0</v>
      </c>
      <c r="E18" s="301">
        <v>0</v>
      </c>
      <c r="F18" s="272">
        <f t="shared" si="0"/>
        <v>0</v>
      </c>
      <c r="G18" s="399" t="e">
        <f t="shared" si="1"/>
        <v>#DIV/0!</v>
      </c>
    </row>
    <row r="19" spans="1:7" s="76" customFormat="1" ht="20.25" customHeight="1">
      <c r="A19" s="184" t="s">
        <v>288</v>
      </c>
      <c r="B19" s="302"/>
      <c r="C19" s="303">
        <v>10</v>
      </c>
      <c r="D19" s="306">
        <v>0</v>
      </c>
      <c r="E19" s="301">
        <v>0</v>
      </c>
      <c r="F19" s="272">
        <f t="shared" si="0"/>
        <v>0</v>
      </c>
      <c r="G19" s="399" t="e">
        <f t="shared" si="1"/>
        <v>#DIV/0!</v>
      </c>
    </row>
    <row r="20" spans="1:7" s="76" customFormat="1" ht="20.25" customHeight="1">
      <c r="A20" s="184" t="s">
        <v>289</v>
      </c>
      <c r="B20" s="302"/>
      <c r="C20" s="303">
        <v>60</v>
      </c>
      <c r="D20" s="306">
        <v>0</v>
      </c>
      <c r="E20" s="301">
        <v>0</v>
      </c>
      <c r="F20" s="272">
        <f t="shared" si="0"/>
        <v>0</v>
      </c>
      <c r="G20" s="399" t="e">
        <f t="shared" si="1"/>
        <v>#DIV/0!</v>
      </c>
    </row>
    <row r="21" spans="1:7" s="76" customFormat="1" ht="20.25" customHeight="1">
      <c r="A21" s="191" t="s">
        <v>313</v>
      </c>
      <c r="B21" s="307"/>
      <c r="C21" s="308">
        <v>38</v>
      </c>
      <c r="D21" s="309">
        <v>0</v>
      </c>
      <c r="E21" s="310">
        <v>0</v>
      </c>
      <c r="F21" s="311">
        <f t="shared" si="0"/>
        <v>0</v>
      </c>
      <c r="G21" s="403" t="e">
        <f t="shared" si="1"/>
        <v>#DIV/0!</v>
      </c>
    </row>
    <row r="22" spans="1:7" s="76" customFormat="1" ht="20.25" customHeight="1">
      <c r="A22" s="358" t="s">
        <v>336</v>
      </c>
      <c r="B22" s="359"/>
      <c r="C22" s="360">
        <v>66</v>
      </c>
      <c r="D22" s="361">
        <v>0</v>
      </c>
      <c r="E22" s="362">
        <v>0</v>
      </c>
      <c r="F22" s="363">
        <f t="shared" si="0"/>
        <v>0</v>
      </c>
      <c r="G22" s="404" t="e">
        <f t="shared" si="1"/>
        <v>#DIV/0!</v>
      </c>
    </row>
    <row r="23" spans="1:7" s="76" customFormat="1" ht="20.25" customHeight="1">
      <c r="A23" s="187" t="s">
        <v>310</v>
      </c>
      <c r="B23" s="312"/>
      <c r="C23" s="313">
        <v>0</v>
      </c>
      <c r="D23" s="314">
        <v>110</v>
      </c>
      <c r="E23" s="313">
        <v>10</v>
      </c>
      <c r="F23" s="272">
        <f t="shared" ref="F23" si="2">E23-D23</f>
        <v>-100</v>
      </c>
      <c r="G23" s="272">
        <f t="shared" ref="G23" si="3">(E23/D23)*100</f>
        <v>9.0909090909090917</v>
      </c>
    </row>
    <row r="24" spans="1:7" s="76" customFormat="1" ht="20.25" customHeight="1">
      <c r="A24" s="423" t="s">
        <v>320</v>
      </c>
      <c r="B24" s="424"/>
      <c r="C24" s="425"/>
      <c r="D24" s="426"/>
      <c r="E24" s="425">
        <v>49</v>
      </c>
      <c r="F24" s="427"/>
      <c r="G24" s="427"/>
    </row>
    <row r="25" spans="1:7" s="76" customFormat="1" ht="48" customHeight="1">
      <c r="A25" s="417" t="s">
        <v>15</v>
      </c>
      <c r="B25" s="418">
        <v>4030</v>
      </c>
      <c r="C25" s="306">
        <f>SUM(C26:C33)</f>
        <v>191</v>
      </c>
      <c r="D25" s="306">
        <f>SUM(D26)</f>
        <v>110</v>
      </c>
      <c r="E25" s="306">
        <f>SUM(E26:E42)</f>
        <v>437</v>
      </c>
      <c r="F25" s="269">
        <f t="shared" si="0"/>
        <v>327</v>
      </c>
      <c r="G25" s="269">
        <f t="shared" si="1"/>
        <v>397.27272727272725</v>
      </c>
    </row>
    <row r="26" spans="1:7" s="76" customFormat="1" ht="23.25" customHeight="1">
      <c r="A26" s="113" t="s">
        <v>371</v>
      </c>
      <c r="B26" s="315"/>
      <c r="C26" s="304">
        <v>137</v>
      </c>
      <c r="D26" s="304">
        <v>110</v>
      </c>
      <c r="E26" s="304">
        <v>366</v>
      </c>
      <c r="F26" s="272">
        <f t="shared" si="0"/>
        <v>256</v>
      </c>
      <c r="G26" s="272">
        <f t="shared" si="1"/>
        <v>332.72727272727269</v>
      </c>
    </row>
    <row r="27" spans="1:7" s="76" customFormat="1" ht="23.25" customHeight="1">
      <c r="A27" s="364" t="s">
        <v>337</v>
      </c>
      <c r="B27" s="365"/>
      <c r="C27" s="366">
        <v>5</v>
      </c>
      <c r="D27" s="366">
        <v>0</v>
      </c>
      <c r="E27" s="360">
        <v>0</v>
      </c>
      <c r="F27" s="272">
        <f t="shared" ref="F27:F33" si="4">E27-D27</f>
        <v>0</v>
      </c>
      <c r="G27" s="399" t="e">
        <f t="shared" ref="G27:G33" si="5">(E27/D27)*100</f>
        <v>#DIV/0!</v>
      </c>
    </row>
    <row r="28" spans="1:7" s="76" customFormat="1" ht="23.25" customHeight="1">
      <c r="A28" s="364" t="s">
        <v>338</v>
      </c>
      <c r="B28" s="365"/>
      <c r="C28" s="366">
        <v>23</v>
      </c>
      <c r="D28" s="366">
        <v>0</v>
      </c>
      <c r="E28" s="360">
        <v>0</v>
      </c>
      <c r="F28" s="272">
        <f t="shared" si="4"/>
        <v>0</v>
      </c>
      <c r="G28" s="399" t="e">
        <f t="shared" si="5"/>
        <v>#DIV/0!</v>
      </c>
    </row>
    <row r="29" spans="1:7" s="76" customFormat="1" ht="23.25" customHeight="1">
      <c r="A29" s="364" t="s">
        <v>339</v>
      </c>
      <c r="B29" s="365"/>
      <c r="C29" s="366">
        <v>3</v>
      </c>
      <c r="D29" s="366">
        <v>0</v>
      </c>
      <c r="E29" s="360">
        <v>0</v>
      </c>
      <c r="F29" s="272">
        <f t="shared" si="4"/>
        <v>0</v>
      </c>
      <c r="G29" s="399" t="e">
        <f t="shared" si="5"/>
        <v>#DIV/0!</v>
      </c>
    </row>
    <row r="30" spans="1:7" s="76" customFormat="1" ht="23.25" customHeight="1">
      <c r="A30" s="364" t="s">
        <v>340</v>
      </c>
      <c r="B30" s="365"/>
      <c r="C30" s="366">
        <v>2</v>
      </c>
      <c r="D30" s="366">
        <v>0</v>
      </c>
      <c r="E30" s="360">
        <v>0</v>
      </c>
      <c r="F30" s="272">
        <f t="shared" si="4"/>
        <v>0</v>
      </c>
      <c r="G30" s="399" t="e">
        <f t="shared" si="5"/>
        <v>#DIV/0!</v>
      </c>
    </row>
    <row r="31" spans="1:7" s="76" customFormat="1" ht="23.25" customHeight="1">
      <c r="A31" s="364" t="s">
        <v>341</v>
      </c>
      <c r="B31" s="365"/>
      <c r="C31" s="366">
        <v>2</v>
      </c>
      <c r="D31" s="366">
        <v>0</v>
      </c>
      <c r="E31" s="360">
        <v>0</v>
      </c>
      <c r="F31" s="272">
        <f t="shared" si="4"/>
        <v>0</v>
      </c>
      <c r="G31" s="399" t="e">
        <f t="shared" si="5"/>
        <v>#DIV/0!</v>
      </c>
    </row>
    <row r="32" spans="1:7" s="76" customFormat="1" ht="23.25" customHeight="1">
      <c r="A32" s="364" t="s">
        <v>342</v>
      </c>
      <c r="B32" s="365"/>
      <c r="C32" s="366">
        <v>17</v>
      </c>
      <c r="D32" s="366">
        <v>0</v>
      </c>
      <c r="E32" s="360">
        <v>0</v>
      </c>
      <c r="F32" s="272">
        <f t="shared" si="4"/>
        <v>0</v>
      </c>
      <c r="G32" s="399" t="e">
        <f t="shared" si="5"/>
        <v>#DIV/0!</v>
      </c>
    </row>
    <row r="33" spans="1:7" s="76" customFormat="1" ht="23.25" customHeight="1">
      <c r="A33" s="364" t="s">
        <v>343</v>
      </c>
      <c r="B33" s="365"/>
      <c r="C33" s="366">
        <v>2</v>
      </c>
      <c r="D33" s="366">
        <v>0</v>
      </c>
      <c r="E33" s="360">
        <v>0</v>
      </c>
      <c r="F33" s="272">
        <f t="shared" si="4"/>
        <v>0</v>
      </c>
      <c r="G33" s="399" t="e">
        <f t="shared" si="5"/>
        <v>#DIV/0!</v>
      </c>
    </row>
    <row r="34" spans="1:7" s="76" customFormat="1" ht="23.25" customHeight="1">
      <c r="A34" s="381" t="s">
        <v>362</v>
      </c>
      <c r="B34" s="378"/>
      <c r="C34" s="379">
        <v>0</v>
      </c>
      <c r="D34" s="379">
        <v>0</v>
      </c>
      <c r="E34" s="382">
        <v>8</v>
      </c>
      <c r="F34" s="272">
        <f t="shared" ref="F34:F42" si="6">E34-D34</f>
        <v>8</v>
      </c>
      <c r="G34" s="399" t="e">
        <f t="shared" ref="G34:G42" si="7">(E34/D34)*100</f>
        <v>#DIV/0!</v>
      </c>
    </row>
    <row r="35" spans="1:7" s="76" customFormat="1" ht="23.25" customHeight="1">
      <c r="A35" s="381" t="s">
        <v>363</v>
      </c>
      <c r="B35" s="378"/>
      <c r="C35" s="379">
        <v>0</v>
      </c>
      <c r="D35" s="379">
        <v>0</v>
      </c>
      <c r="E35" s="382">
        <v>6</v>
      </c>
      <c r="F35" s="272">
        <f t="shared" si="6"/>
        <v>6</v>
      </c>
      <c r="G35" s="399" t="e">
        <f t="shared" si="7"/>
        <v>#DIV/0!</v>
      </c>
    </row>
    <row r="36" spans="1:7" s="76" customFormat="1" ht="23.25" customHeight="1">
      <c r="A36" s="381" t="s">
        <v>364</v>
      </c>
      <c r="B36" s="378"/>
      <c r="C36" s="379">
        <v>0</v>
      </c>
      <c r="D36" s="379">
        <v>0</v>
      </c>
      <c r="E36" s="382">
        <v>9</v>
      </c>
      <c r="F36" s="272">
        <f t="shared" si="6"/>
        <v>9</v>
      </c>
      <c r="G36" s="399" t="e">
        <f t="shared" si="7"/>
        <v>#DIV/0!</v>
      </c>
    </row>
    <row r="37" spans="1:7" s="76" customFormat="1" ht="23.25" customHeight="1">
      <c r="A37" s="381" t="s">
        <v>365</v>
      </c>
      <c r="B37" s="378"/>
      <c r="C37" s="379">
        <v>0</v>
      </c>
      <c r="D37" s="379">
        <v>0</v>
      </c>
      <c r="E37" s="382">
        <v>5</v>
      </c>
      <c r="F37" s="272">
        <f t="shared" si="6"/>
        <v>5</v>
      </c>
      <c r="G37" s="399" t="e">
        <f t="shared" si="7"/>
        <v>#DIV/0!</v>
      </c>
    </row>
    <row r="38" spans="1:7" s="76" customFormat="1" ht="23.25" customHeight="1">
      <c r="A38" s="381" t="s">
        <v>366</v>
      </c>
      <c r="B38" s="378"/>
      <c r="C38" s="379">
        <v>0</v>
      </c>
      <c r="D38" s="379">
        <v>0</v>
      </c>
      <c r="E38" s="382">
        <v>4</v>
      </c>
      <c r="F38" s="272">
        <f t="shared" si="6"/>
        <v>4</v>
      </c>
      <c r="G38" s="399" t="e">
        <f t="shared" si="7"/>
        <v>#DIV/0!</v>
      </c>
    </row>
    <row r="39" spans="1:7" s="76" customFormat="1" ht="23.25" customHeight="1">
      <c r="A39" s="381" t="s">
        <v>367</v>
      </c>
      <c r="B39" s="378"/>
      <c r="C39" s="379">
        <v>0</v>
      </c>
      <c r="D39" s="379">
        <v>0</v>
      </c>
      <c r="E39" s="382">
        <v>4</v>
      </c>
      <c r="F39" s="272">
        <f t="shared" si="6"/>
        <v>4</v>
      </c>
      <c r="G39" s="399" t="e">
        <f t="shared" si="7"/>
        <v>#DIV/0!</v>
      </c>
    </row>
    <row r="40" spans="1:7" s="76" customFormat="1" ht="23.25" customHeight="1">
      <c r="A40" s="381" t="s">
        <v>368</v>
      </c>
      <c r="B40" s="378"/>
      <c r="C40" s="379">
        <v>0</v>
      </c>
      <c r="D40" s="379">
        <v>0</v>
      </c>
      <c r="E40" s="382">
        <v>5</v>
      </c>
      <c r="F40" s="272">
        <f t="shared" si="6"/>
        <v>5</v>
      </c>
      <c r="G40" s="399" t="e">
        <f t="shared" si="7"/>
        <v>#DIV/0!</v>
      </c>
    </row>
    <row r="41" spans="1:7" s="76" customFormat="1" ht="23.25" customHeight="1">
      <c r="A41" s="381" t="s">
        <v>369</v>
      </c>
      <c r="B41" s="378"/>
      <c r="C41" s="379">
        <v>0</v>
      </c>
      <c r="D41" s="379">
        <v>0</v>
      </c>
      <c r="E41" s="382">
        <v>13</v>
      </c>
      <c r="F41" s="272">
        <f t="shared" si="6"/>
        <v>13</v>
      </c>
      <c r="G41" s="399" t="e">
        <f t="shared" si="7"/>
        <v>#DIV/0!</v>
      </c>
    </row>
    <row r="42" spans="1:7" s="76" customFormat="1" ht="23.25" customHeight="1">
      <c r="A42" s="381" t="s">
        <v>370</v>
      </c>
      <c r="B42" s="378"/>
      <c r="C42" s="379">
        <v>0</v>
      </c>
      <c r="D42" s="379">
        <v>0</v>
      </c>
      <c r="E42" s="382">
        <v>17</v>
      </c>
      <c r="F42" s="272">
        <f t="shared" si="6"/>
        <v>17</v>
      </c>
      <c r="G42" s="399" t="e">
        <f t="shared" si="7"/>
        <v>#DIV/0!</v>
      </c>
    </row>
    <row r="43" spans="1:7" s="76" customFormat="1" ht="39" customHeight="1">
      <c r="A43" s="417" t="s">
        <v>2</v>
      </c>
      <c r="B43" s="418">
        <v>4040</v>
      </c>
      <c r="C43" s="420">
        <v>25</v>
      </c>
      <c r="D43" s="420">
        <v>0</v>
      </c>
      <c r="E43" s="420">
        <f>SUM(E44:E46)</f>
        <v>614</v>
      </c>
      <c r="F43" s="421">
        <f t="shared" si="0"/>
        <v>614</v>
      </c>
      <c r="G43" s="422" t="e">
        <f t="shared" si="1"/>
        <v>#DIV/0!</v>
      </c>
    </row>
    <row r="44" spans="1:7" s="76" customFormat="1" ht="39" customHeight="1">
      <c r="A44" s="184" t="s">
        <v>291</v>
      </c>
      <c r="B44" s="300"/>
      <c r="C44" s="304">
        <v>25</v>
      </c>
      <c r="D44" s="299">
        <v>0</v>
      </c>
      <c r="E44" s="299">
        <v>0</v>
      </c>
      <c r="F44" s="272">
        <f t="shared" si="0"/>
        <v>0</v>
      </c>
      <c r="G44" s="399" t="e">
        <f t="shared" si="1"/>
        <v>#DIV/0!</v>
      </c>
    </row>
    <row r="45" spans="1:7" s="76" customFormat="1" ht="27.75" customHeight="1">
      <c r="A45" s="369" t="s">
        <v>360</v>
      </c>
      <c r="B45" s="370"/>
      <c r="C45" s="371">
        <v>0</v>
      </c>
      <c r="D45" s="372">
        <v>0</v>
      </c>
      <c r="E45" s="304">
        <v>417</v>
      </c>
      <c r="F45" s="272">
        <f t="shared" ref="F45:F46" si="8">E45-D45</f>
        <v>417</v>
      </c>
      <c r="G45" s="399" t="e">
        <f t="shared" ref="G45:G46" si="9">(E45/D45)*100</f>
        <v>#DIV/0!</v>
      </c>
    </row>
    <row r="46" spans="1:7" s="76" customFormat="1" ht="33" customHeight="1">
      <c r="A46" s="369" t="s">
        <v>359</v>
      </c>
      <c r="B46" s="370"/>
      <c r="C46" s="371">
        <v>0</v>
      </c>
      <c r="D46" s="372">
        <v>0</v>
      </c>
      <c r="E46" s="304">
        <v>197</v>
      </c>
      <c r="F46" s="272">
        <f t="shared" si="8"/>
        <v>197</v>
      </c>
      <c r="G46" s="399" t="e">
        <f t="shared" si="9"/>
        <v>#DIV/0!</v>
      </c>
    </row>
    <row r="47" spans="1:7" s="76" customFormat="1" ht="57" customHeight="1">
      <c r="A47" s="417" t="s">
        <v>41</v>
      </c>
      <c r="B47" s="418">
        <v>4050</v>
      </c>
      <c r="C47" s="420">
        <v>5</v>
      </c>
      <c r="D47" s="421">
        <v>0</v>
      </c>
      <c r="E47" s="420">
        <f>SUM(E48:E50)</f>
        <v>108</v>
      </c>
      <c r="F47" s="421">
        <f t="shared" si="0"/>
        <v>108</v>
      </c>
      <c r="G47" s="422" t="e">
        <f t="shared" si="1"/>
        <v>#DIV/0!</v>
      </c>
    </row>
    <row r="48" spans="1:7" s="76" customFormat="1" ht="41.25" customHeight="1">
      <c r="A48" s="184" t="s">
        <v>292</v>
      </c>
      <c r="B48" s="315"/>
      <c r="C48" s="304">
        <v>5</v>
      </c>
      <c r="D48" s="272">
        <v>0</v>
      </c>
      <c r="E48" s="272">
        <v>0</v>
      </c>
      <c r="F48" s="272">
        <f t="shared" si="0"/>
        <v>0</v>
      </c>
      <c r="G48" s="399" t="e">
        <f t="shared" si="1"/>
        <v>#DIV/0!</v>
      </c>
    </row>
    <row r="49" spans="1:7" s="76" customFormat="1" ht="28.5" customHeight="1">
      <c r="A49" s="377" t="s">
        <v>361</v>
      </c>
      <c r="B49" s="378"/>
      <c r="C49" s="379">
        <v>0</v>
      </c>
      <c r="D49" s="380">
        <v>0</v>
      </c>
      <c r="E49" s="379">
        <v>50</v>
      </c>
      <c r="F49" s="272">
        <f t="shared" si="0"/>
        <v>50</v>
      </c>
      <c r="G49" s="399" t="e">
        <f t="shared" si="1"/>
        <v>#DIV/0!</v>
      </c>
    </row>
    <row r="50" spans="1:7" s="76" customFormat="1" ht="38.25" customHeight="1">
      <c r="A50" s="377" t="s">
        <v>376</v>
      </c>
      <c r="B50" s="378"/>
      <c r="C50" s="379">
        <v>0</v>
      </c>
      <c r="D50" s="380">
        <v>0</v>
      </c>
      <c r="E50" s="379">
        <v>58</v>
      </c>
      <c r="F50" s="272">
        <f t="shared" si="0"/>
        <v>58</v>
      </c>
      <c r="G50" s="399" t="e">
        <f t="shared" si="1"/>
        <v>#DIV/0!</v>
      </c>
    </row>
    <row r="51" spans="1:7" s="76" customFormat="1" ht="33.75" customHeight="1">
      <c r="A51" s="417" t="s">
        <v>128</v>
      </c>
      <c r="B51" s="418">
        <v>4060</v>
      </c>
      <c r="C51" s="306">
        <f>SUM(C52:C53)</f>
        <v>205</v>
      </c>
      <c r="D51" s="421">
        <v>0</v>
      </c>
      <c r="E51" s="421">
        <v>0</v>
      </c>
      <c r="F51" s="269">
        <f t="shared" si="0"/>
        <v>0</v>
      </c>
      <c r="G51" s="419" t="e">
        <f t="shared" si="1"/>
        <v>#DIV/0!</v>
      </c>
    </row>
    <row r="52" spans="1:7" s="76" customFormat="1" ht="54.75" customHeight="1">
      <c r="A52" s="192" t="s">
        <v>314</v>
      </c>
      <c r="B52" s="307"/>
      <c r="C52" s="316">
        <v>2</v>
      </c>
      <c r="D52" s="317">
        <v>0</v>
      </c>
      <c r="E52" s="317">
        <v>0</v>
      </c>
      <c r="F52" s="311">
        <f t="shared" si="0"/>
        <v>0</v>
      </c>
      <c r="G52" s="403" t="e">
        <f t="shared" si="1"/>
        <v>#DIV/0!</v>
      </c>
    </row>
    <row r="53" spans="1:7" s="76" customFormat="1" ht="49.5" customHeight="1">
      <c r="A53" s="184" t="s">
        <v>293</v>
      </c>
      <c r="B53" s="315"/>
      <c r="C53" s="304">
        <v>203</v>
      </c>
      <c r="D53" s="272">
        <v>0</v>
      </c>
      <c r="E53" s="272">
        <v>0</v>
      </c>
      <c r="F53" s="272">
        <f t="shared" si="0"/>
        <v>0</v>
      </c>
      <c r="G53" s="399" t="e">
        <f t="shared" si="1"/>
        <v>#DIV/0!</v>
      </c>
    </row>
    <row r="54" spans="1:7">
      <c r="A54" s="114"/>
      <c r="B54" s="318"/>
      <c r="C54" s="318"/>
      <c r="D54" s="319"/>
      <c r="E54" s="320"/>
      <c r="F54" s="320"/>
      <c r="G54" s="320"/>
    </row>
    <row r="55" spans="1:7" ht="26.25" customHeight="1">
      <c r="A55" s="104" t="s">
        <v>352</v>
      </c>
      <c r="B55" s="479" t="s">
        <v>57</v>
      </c>
      <c r="C55" s="479"/>
      <c r="D55" s="479"/>
      <c r="E55" s="321"/>
      <c r="F55" s="442" t="s">
        <v>290</v>
      </c>
      <c r="G55" s="442"/>
    </row>
    <row r="56" spans="1:7">
      <c r="A56" s="88" t="s">
        <v>187</v>
      </c>
      <c r="B56" s="453" t="s">
        <v>46</v>
      </c>
      <c r="C56" s="453"/>
      <c r="D56" s="453"/>
      <c r="E56" s="279"/>
      <c r="F56" s="440" t="s">
        <v>119</v>
      </c>
      <c r="G56" s="440"/>
    </row>
    <row r="57" spans="1:7">
      <c r="A57" s="114"/>
      <c r="B57" s="318"/>
      <c r="C57" s="318"/>
      <c r="D57" s="319"/>
      <c r="E57" s="320"/>
      <c r="F57" s="320"/>
      <c r="G57" s="320"/>
    </row>
    <row r="58" spans="1:7">
      <c r="A58" s="114"/>
      <c r="B58" s="318"/>
      <c r="C58" s="318"/>
      <c r="D58" s="319"/>
      <c r="E58" s="320"/>
      <c r="F58" s="320"/>
      <c r="G58" s="320"/>
    </row>
    <row r="59" spans="1:7">
      <c r="A59" s="114"/>
      <c r="B59" s="318"/>
      <c r="C59" s="318"/>
      <c r="D59" s="319"/>
      <c r="E59" s="320"/>
      <c r="F59" s="320"/>
      <c r="G59" s="320"/>
    </row>
    <row r="60" spans="1:7">
      <c r="A60" s="114"/>
      <c r="B60" s="318"/>
      <c r="C60" s="318"/>
      <c r="D60" s="319"/>
      <c r="E60" s="320"/>
      <c r="F60" s="320"/>
      <c r="G60" s="320"/>
    </row>
    <row r="61" spans="1:7">
      <c r="A61" s="114"/>
      <c r="B61" s="318"/>
      <c r="C61" s="318"/>
      <c r="D61" s="319"/>
      <c r="E61" s="320"/>
      <c r="F61" s="320"/>
      <c r="G61" s="320"/>
    </row>
    <row r="62" spans="1:7">
      <c r="A62" s="114"/>
      <c r="B62" s="318"/>
      <c r="C62" s="318"/>
      <c r="D62" s="319"/>
      <c r="E62" s="320"/>
      <c r="F62" s="320"/>
      <c r="G62" s="320"/>
    </row>
    <row r="63" spans="1:7">
      <c r="A63" s="114"/>
      <c r="B63" s="318"/>
      <c r="C63" s="318"/>
      <c r="D63" s="319"/>
      <c r="E63" s="320"/>
      <c r="F63" s="320"/>
      <c r="G63" s="320"/>
    </row>
    <row r="64" spans="1:7">
      <c r="A64" s="114"/>
      <c r="B64" s="318"/>
      <c r="C64" s="318"/>
      <c r="D64" s="319"/>
      <c r="E64" s="320"/>
      <c r="F64" s="320"/>
      <c r="G64" s="320"/>
    </row>
    <row r="65" spans="1:7">
      <c r="A65" s="114"/>
      <c r="B65" s="318"/>
      <c r="C65" s="318"/>
      <c r="D65" s="319"/>
      <c r="E65" s="320"/>
      <c r="F65" s="320"/>
      <c r="G65" s="320"/>
    </row>
    <row r="66" spans="1:7">
      <c r="A66" s="114"/>
      <c r="B66" s="318"/>
      <c r="C66" s="318"/>
      <c r="D66" s="319"/>
      <c r="E66" s="320"/>
      <c r="F66" s="320"/>
      <c r="G66" s="320"/>
    </row>
    <row r="67" spans="1:7">
      <c r="A67" s="114"/>
      <c r="B67" s="318"/>
      <c r="C67" s="318"/>
      <c r="D67" s="319"/>
      <c r="E67" s="320"/>
      <c r="F67" s="320"/>
      <c r="G67" s="320"/>
    </row>
    <row r="68" spans="1:7">
      <c r="A68" s="114"/>
      <c r="B68" s="318"/>
      <c r="C68" s="318"/>
      <c r="D68" s="319"/>
      <c r="E68" s="320"/>
      <c r="F68" s="320"/>
      <c r="G68" s="320"/>
    </row>
    <row r="69" spans="1:7">
      <c r="A69" s="114"/>
      <c r="B69" s="318"/>
      <c r="C69" s="318"/>
      <c r="D69" s="319"/>
      <c r="E69" s="320"/>
      <c r="F69" s="320"/>
      <c r="G69" s="320"/>
    </row>
    <row r="70" spans="1:7">
      <c r="A70" s="114"/>
      <c r="B70" s="318"/>
      <c r="C70" s="318"/>
      <c r="D70" s="319"/>
      <c r="E70" s="320"/>
      <c r="F70" s="320"/>
      <c r="G70" s="320"/>
    </row>
    <row r="71" spans="1:7">
      <c r="A71" s="114"/>
      <c r="B71" s="318"/>
      <c r="C71" s="318"/>
      <c r="D71" s="319"/>
      <c r="E71" s="320"/>
      <c r="F71" s="320"/>
      <c r="G71" s="320"/>
    </row>
    <row r="72" spans="1:7">
      <c r="A72" s="114"/>
      <c r="B72" s="318"/>
      <c r="C72" s="318"/>
      <c r="D72" s="319"/>
      <c r="E72" s="320"/>
      <c r="F72" s="320"/>
      <c r="G72" s="320"/>
    </row>
    <row r="73" spans="1:7">
      <c r="A73" s="114"/>
      <c r="B73" s="318"/>
      <c r="C73" s="318"/>
      <c r="D73" s="319"/>
      <c r="E73" s="320"/>
      <c r="F73" s="320"/>
      <c r="G73" s="320"/>
    </row>
    <row r="74" spans="1:7">
      <c r="A74" s="114"/>
      <c r="B74" s="318"/>
      <c r="C74" s="318"/>
      <c r="D74" s="319"/>
      <c r="E74" s="320"/>
      <c r="F74" s="320"/>
      <c r="G74" s="320"/>
    </row>
    <row r="75" spans="1:7">
      <c r="A75" s="114"/>
      <c r="B75" s="318"/>
      <c r="C75" s="318"/>
      <c r="D75" s="319"/>
      <c r="E75" s="320"/>
      <c r="F75" s="320"/>
      <c r="G75" s="320"/>
    </row>
    <row r="76" spans="1:7">
      <c r="A76" s="114"/>
      <c r="B76" s="318"/>
      <c r="C76" s="318"/>
      <c r="D76" s="319"/>
      <c r="E76" s="320"/>
      <c r="F76" s="320"/>
      <c r="G76" s="320"/>
    </row>
    <row r="77" spans="1:7">
      <c r="A77" s="114"/>
      <c r="B77" s="318"/>
      <c r="C77" s="318"/>
      <c r="D77" s="319"/>
      <c r="E77" s="320"/>
      <c r="F77" s="320"/>
      <c r="G77" s="320"/>
    </row>
    <row r="78" spans="1:7">
      <c r="A78" s="114"/>
      <c r="B78" s="318"/>
      <c r="C78" s="318"/>
      <c r="D78" s="319"/>
      <c r="E78" s="320"/>
      <c r="F78" s="320"/>
      <c r="G78" s="320"/>
    </row>
    <row r="79" spans="1:7">
      <c r="A79" s="114"/>
      <c r="B79" s="318"/>
      <c r="C79" s="318"/>
      <c r="D79" s="319"/>
      <c r="E79" s="320"/>
      <c r="F79" s="320"/>
      <c r="G79" s="320"/>
    </row>
    <row r="80" spans="1:7">
      <c r="A80" s="114"/>
      <c r="B80" s="318"/>
      <c r="C80" s="318"/>
      <c r="D80" s="319"/>
      <c r="E80" s="320"/>
      <c r="F80" s="320"/>
      <c r="G80" s="320"/>
    </row>
    <row r="81" spans="1:7">
      <c r="A81" s="114"/>
      <c r="B81" s="318"/>
      <c r="C81" s="318"/>
      <c r="D81" s="319"/>
      <c r="E81" s="320"/>
      <c r="F81" s="320"/>
      <c r="G81" s="320"/>
    </row>
    <row r="82" spans="1:7">
      <c r="A82" s="114"/>
      <c r="B82" s="318"/>
      <c r="C82" s="318"/>
      <c r="D82" s="319"/>
      <c r="E82" s="320"/>
      <c r="F82" s="320"/>
      <c r="G82" s="320"/>
    </row>
    <row r="83" spans="1:7">
      <c r="A83" s="114"/>
      <c r="B83" s="318"/>
      <c r="C83" s="318"/>
      <c r="D83" s="319"/>
      <c r="E83" s="320"/>
      <c r="F83" s="320"/>
      <c r="G83" s="320"/>
    </row>
    <row r="84" spans="1:7">
      <c r="A84" s="114"/>
      <c r="B84" s="318"/>
      <c r="C84" s="318"/>
      <c r="D84" s="319"/>
      <c r="E84" s="320"/>
      <c r="F84" s="320"/>
      <c r="G84" s="320"/>
    </row>
    <row r="85" spans="1:7">
      <c r="A85" s="114"/>
      <c r="B85" s="318"/>
      <c r="C85" s="318"/>
      <c r="D85" s="319"/>
      <c r="E85" s="320"/>
      <c r="F85" s="320"/>
      <c r="G85" s="320"/>
    </row>
    <row r="86" spans="1:7">
      <c r="A86" s="114"/>
      <c r="D86" s="204"/>
      <c r="E86" s="322"/>
      <c r="F86" s="322"/>
      <c r="G86" s="322"/>
    </row>
    <row r="87" spans="1:7">
      <c r="A87" s="92"/>
      <c r="D87" s="204"/>
      <c r="E87" s="322"/>
      <c r="F87" s="322"/>
      <c r="G87" s="322"/>
    </row>
    <row r="88" spans="1:7">
      <c r="A88" s="92"/>
      <c r="D88" s="204"/>
      <c r="E88" s="322"/>
      <c r="F88" s="322"/>
      <c r="G88" s="322"/>
    </row>
    <row r="89" spans="1:7">
      <c r="A89" s="92"/>
      <c r="D89" s="204"/>
      <c r="E89" s="322"/>
      <c r="F89" s="322"/>
      <c r="G89" s="322"/>
    </row>
    <row r="90" spans="1:7">
      <c r="A90" s="92"/>
      <c r="D90" s="204"/>
      <c r="E90" s="322"/>
      <c r="F90" s="322"/>
      <c r="G90" s="322"/>
    </row>
    <row r="91" spans="1:7">
      <c r="A91" s="92"/>
      <c r="D91" s="204"/>
      <c r="E91" s="322"/>
      <c r="F91" s="322"/>
      <c r="G91" s="322"/>
    </row>
    <row r="92" spans="1:7">
      <c r="A92" s="92"/>
      <c r="D92" s="204"/>
      <c r="E92" s="322"/>
      <c r="F92" s="322"/>
      <c r="G92" s="322"/>
    </row>
    <row r="93" spans="1:7">
      <c r="A93" s="92"/>
      <c r="D93" s="204"/>
      <c r="E93" s="322"/>
      <c r="F93" s="322"/>
      <c r="G93" s="322"/>
    </row>
    <row r="94" spans="1:7">
      <c r="A94" s="92"/>
      <c r="D94" s="204"/>
      <c r="E94" s="322"/>
      <c r="F94" s="322"/>
      <c r="G94" s="322"/>
    </row>
    <row r="95" spans="1:7">
      <c r="A95" s="92"/>
      <c r="D95" s="204"/>
      <c r="E95" s="322"/>
      <c r="F95" s="322"/>
      <c r="G95" s="322"/>
    </row>
    <row r="96" spans="1:7">
      <c r="A96" s="92"/>
      <c r="D96" s="204"/>
      <c r="E96" s="322"/>
      <c r="F96" s="322"/>
      <c r="G96" s="322"/>
    </row>
    <row r="97" spans="1:7">
      <c r="A97" s="92"/>
      <c r="D97" s="204"/>
      <c r="E97" s="322"/>
      <c r="F97" s="322"/>
      <c r="G97" s="322"/>
    </row>
    <row r="98" spans="1:7">
      <c r="A98" s="92"/>
      <c r="D98" s="204"/>
      <c r="E98" s="322"/>
      <c r="F98" s="322"/>
      <c r="G98" s="322"/>
    </row>
    <row r="99" spans="1:7">
      <c r="A99" s="92"/>
      <c r="D99" s="204"/>
      <c r="E99" s="322"/>
      <c r="F99" s="322"/>
      <c r="G99" s="322"/>
    </row>
    <row r="100" spans="1:7">
      <c r="A100" s="92"/>
      <c r="D100" s="204"/>
      <c r="E100" s="322"/>
      <c r="F100" s="322"/>
      <c r="G100" s="322"/>
    </row>
    <row r="101" spans="1:7">
      <c r="A101" s="92"/>
      <c r="D101" s="204"/>
      <c r="E101" s="322"/>
      <c r="F101" s="322"/>
      <c r="G101" s="322"/>
    </row>
    <row r="102" spans="1:7">
      <c r="A102" s="92"/>
      <c r="D102" s="204"/>
      <c r="E102" s="322"/>
      <c r="F102" s="322"/>
      <c r="G102" s="322"/>
    </row>
    <row r="103" spans="1:7">
      <c r="A103" s="92"/>
      <c r="D103" s="204"/>
      <c r="E103" s="322"/>
      <c r="F103" s="322"/>
      <c r="G103" s="322"/>
    </row>
    <row r="104" spans="1:7">
      <c r="A104" s="92"/>
      <c r="D104" s="204"/>
      <c r="E104" s="322"/>
      <c r="F104" s="322"/>
      <c r="G104" s="322"/>
    </row>
    <row r="105" spans="1:7">
      <c r="A105" s="92"/>
      <c r="D105" s="204"/>
      <c r="E105" s="322"/>
      <c r="F105" s="322"/>
      <c r="G105" s="322"/>
    </row>
    <row r="106" spans="1:7">
      <c r="A106" s="92"/>
      <c r="D106" s="204"/>
      <c r="E106" s="322"/>
      <c r="F106" s="322"/>
      <c r="G106" s="322"/>
    </row>
    <row r="107" spans="1:7">
      <c r="A107" s="92"/>
      <c r="D107" s="204"/>
      <c r="E107" s="322"/>
      <c r="F107" s="322"/>
      <c r="G107" s="322"/>
    </row>
    <row r="108" spans="1:7">
      <c r="A108" s="92"/>
      <c r="D108" s="204"/>
      <c r="E108" s="322"/>
      <c r="F108" s="322"/>
      <c r="G108" s="322"/>
    </row>
    <row r="109" spans="1:7">
      <c r="A109" s="92"/>
    </row>
    <row r="110" spans="1:7">
      <c r="A110" s="93"/>
    </row>
    <row r="111" spans="1:7">
      <c r="A111" s="93"/>
    </row>
    <row r="112" spans="1:7">
      <c r="A112" s="93"/>
    </row>
    <row r="113" spans="1:1">
      <c r="A113" s="93"/>
    </row>
    <row r="114" spans="1:1">
      <c r="A114" s="93"/>
    </row>
    <row r="115" spans="1:1">
      <c r="A115" s="93"/>
    </row>
    <row r="116" spans="1:1">
      <c r="A116" s="93"/>
    </row>
    <row r="117" spans="1:1">
      <c r="A117" s="93"/>
    </row>
    <row r="118" spans="1:1">
      <c r="A118" s="93"/>
    </row>
    <row r="119" spans="1:1">
      <c r="A119" s="93"/>
    </row>
    <row r="120" spans="1:1">
      <c r="A120" s="93"/>
    </row>
    <row r="121" spans="1:1">
      <c r="A121" s="93"/>
    </row>
    <row r="122" spans="1:1">
      <c r="A122" s="93"/>
    </row>
    <row r="123" spans="1:1">
      <c r="A123" s="93"/>
    </row>
    <row r="124" spans="1:1">
      <c r="A124" s="93"/>
    </row>
    <row r="125" spans="1:1">
      <c r="A125" s="93"/>
    </row>
    <row r="126" spans="1:1">
      <c r="A126" s="93"/>
    </row>
    <row r="127" spans="1:1">
      <c r="A127" s="93"/>
    </row>
    <row r="128" spans="1:1">
      <c r="A128" s="93"/>
    </row>
    <row r="129" spans="1:1">
      <c r="A129" s="93"/>
    </row>
    <row r="130" spans="1:1">
      <c r="A130" s="93"/>
    </row>
    <row r="131" spans="1:1">
      <c r="A131" s="93"/>
    </row>
    <row r="132" spans="1:1">
      <c r="A132" s="93"/>
    </row>
    <row r="133" spans="1:1">
      <c r="A133" s="93"/>
    </row>
    <row r="134" spans="1:1">
      <c r="A134" s="93"/>
    </row>
    <row r="135" spans="1:1">
      <c r="A135" s="93"/>
    </row>
    <row r="136" spans="1:1">
      <c r="A136" s="93"/>
    </row>
    <row r="137" spans="1:1">
      <c r="A137" s="93"/>
    </row>
    <row r="138" spans="1:1">
      <c r="A138" s="93"/>
    </row>
    <row r="139" spans="1:1">
      <c r="A139" s="93"/>
    </row>
    <row r="140" spans="1:1">
      <c r="A140" s="93"/>
    </row>
    <row r="141" spans="1:1">
      <c r="A141" s="93"/>
    </row>
    <row r="142" spans="1:1">
      <c r="A142" s="93"/>
    </row>
    <row r="143" spans="1:1">
      <c r="A143" s="93"/>
    </row>
    <row r="144" spans="1:1">
      <c r="A144" s="93"/>
    </row>
    <row r="145" spans="1:1">
      <c r="A145" s="93"/>
    </row>
    <row r="146" spans="1:1">
      <c r="A146" s="93"/>
    </row>
    <row r="147" spans="1:1">
      <c r="A147" s="93"/>
    </row>
    <row r="148" spans="1:1">
      <c r="A148" s="93"/>
    </row>
    <row r="149" spans="1:1">
      <c r="A149" s="93"/>
    </row>
    <row r="150" spans="1:1">
      <c r="A150" s="93"/>
    </row>
    <row r="151" spans="1:1">
      <c r="A151" s="93"/>
    </row>
    <row r="152" spans="1:1">
      <c r="A152" s="93"/>
    </row>
    <row r="153" spans="1:1">
      <c r="A153" s="93"/>
    </row>
    <row r="154" spans="1:1">
      <c r="A154" s="93"/>
    </row>
    <row r="155" spans="1:1">
      <c r="A155" s="93"/>
    </row>
    <row r="156" spans="1:1">
      <c r="A156" s="93"/>
    </row>
    <row r="157" spans="1:1">
      <c r="A157" s="93"/>
    </row>
    <row r="158" spans="1:1">
      <c r="A158" s="93"/>
    </row>
    <row r="159" spans="1:1">
      <c r="A159" s="93"/>
    </row>
    <row r="160" spans="1:1">
      <c r="A160" s="93"/>
    </row>
    <row r="161" spans="1:1">
      <c r="A161" s="93"/>
    </row>
    <row r="162" spans="1:1">
      <c r="A162" s="93"/>
    </row>
    <row r="163" spans="1:1">
      <c r="A163" s="93"/>
    </row>
    <row r="164" spans="1:1">
      <c r="A164" s="93"/>
    </row>
    <row r="165" spans="1:1">
      <c r="A165" s="93"/>
    </row>
    <row r="166" spans="1:1">
      <c r="A166" s="93"/>
    </row>
    <row r="167" spans="1:1">
      <c r="A167" s="93"/>
    </row>
    <row r="168" spans="1:1">
      <c r="A168" s="93"/>
    </row>
    <row r="169" spans="1:1">
      <c r="A169" s="93"/>
    </row>
    <row r="170" spans="1:1">
      <c r="A170" s="93"/>
    </row>
    <row r="171" spans="1:1">
      <c r="A171" s="93"/>
    </row>
    <row r="172" spans="1:1">
      <c r="A172" s="93"/>
    </row>
    <row r="173" spans="1:1">
      <c r="A173" s="93"/>
    </row>
    <row r="174" spans="1:1">
      <c r="A174" s="93"/>
    </row>
    <row r="175" spans="1:1">
      <c r="A175" s="93"/>
    </row>
    <row r="176" spans="1:1">
      <c r="A176" s="93"/>
    </row>
    <row r="177" spans="1:1">
      <c r="A177" s="93"/>
    </row>
    <row r="178" spans="1:1">
      <c r="A178" s="93"/>
    </row>
    <row r="179" spans="1:1">
      <c r="A179" s="93"/>
    </row>
    <row r="180" spans="1:1">
      <c r="A180" s="93"/>
    </row>
    <row r="181" spans="1:1">
      <c r="A181" s="93"/>
    </row>
    <row r="182" spans="1:1">
      <c r="A182" s="93"/>
    </row>
    <row r="183" spans="1:1">
      <c r="A183" s="93"/>
    </row>
    <row r="184" spans="1:1">
      <c r="A184" s="93"/>
    </row>
    <row r="185" spans="1:1">
      <c r="A185" s="93"/>
    </row>
    <row r="186" spans="1:1">
      <c r="A186" s="93"/>
    </row>
    <row r="187" spans="1:1">
      <c r="A187" s="93"/>
    </row>
    <row r="188" spans="1:1">
      <c r="A188" s="93"/>
    </row>
    <row r="189" spans="1:1">
      <c r="A189" s="93"/>
    </row>
    <row r="190" spans="1:1">
      <c r="A190" s="93"/>
    </row>
    <row r="191" spans="1:1">
      <c r="A191" s="93"/>
    </row>
    <row r="192" spans="1:1">
      <c r="A192" s="93"/>
    </row>
    <row r="193" spans="1:1">
      <c r="A193" s="93"/>
    </row>
    <row r="194" spans="1:1">
      <c r="A194" s="93"/>
    </row>
    <row r="195" spans="1:1">
      <c r="A195" s="93"/>
    </row>
    <row r="196" spans="1:1">
      <c r="A196" s="93"/>
    </row>
    <row r="197" spans="1:1">
      <c r="A197" s="93"/>
    </row>
    <row r="198" spans="1:1">
      <c r="A198" s="93"/>
    </row>
    <row r="199" spans="1:1">
      <c r="A199" s="93"/>
    </row>
    <row r="200" spans="1:1">
      <c r="A200" s="93"/>
    </row>
    <row r="201" spans="1:1">
      <c r="A201" s="93"/>
    </row>
    <row r="202" spans="1:1">
      <c r="A202" s="93"/>
    </row>
    <row r="203" spans="1:1">
      <c r="A203" s="93"/>
    </row>
    <row r="204" spans="1:1">
      <c r="A204" s="93"/>
    </row>
    <row r="205" spans="1:1">
      <c r="A205" s="93"/>
    </row>
    <row r="206" spans="1:1">
      <c r="A206" s="93"/>
    </row>
    <row r="207" spans="1:1">
      <c r="A207" s="93"/>
    </row>
    <row r="208" spans="1:1">
      <c r="A208" s="93"/>
    </row>
    <row r="209" spans="1:1">
      <c r="A209" s="93"/>
    </row>
    <row r="210" spans="1:1">
      <c r="A210" s="93"/>
    </row>
    <row r="211" spans="1:1">
      <c r="A211" s="93"/>
    </row>
    <row r="212" spans="1:1">
      <c r="A212" s="93"/>
    </row>
    <row r="213" spans="1:1">
      <c r="A213" s="93"/>
    </row>
    <row r="214" spans="1:1">
      <c r="A214" s="93"/>
    </row>
    <row r="215" spans="1:1">
      <c r="A215" s="93"/>
    </row>
    <row r="216" spans="1:1">
      <c r="A216" s="93"/>
    </row>
    <row r="217" spans="1:1">
      <c r="A217" s="93"/>
    </row>
    <row r="218" spans="1:1">
      <c r="A218" s="93"/>
    </row>
    <row r="219" spans="1:1">
      <c r="A219" s="93"/>
    </row>
    <row r="220" spans="1:1">
      <c r="A220" s="93"/>
    </row>
    <row r="221" spans="1:1">
      <c r="A221" s="93"/>
    </row>
    <row r="222" spans="1:1">
      <c r="A222" s="93"/>
    </row>
    <row r="223" spans="1:1">
      <c r="A223" s="93"/>
    </row>
    <row r="224" spans="1:1">
      <c r="A224" s="93"/>
    </row>
    <row r="225" spans="1:1">
      <c r="A225" s="93"/>
    </row>
    <row r="226" spans="1:1">
      <c r="A226" s="93"/>
    </row>
    <row r="227" spans="1:1">
      <c r="A227" s="93"/>
    </row>
    <row r="228" spans="1:1">
      <c r="A228" s="93"/>
    </row>
    <row r="229" spans="1:1">
      <c r="A229" s="93"/>
    </row>
    <row r="230" spans="1:1">
      <c r="A230" s="93"/>
    </row>
    <row r="231" spans="1:1">
      <c r="A231" s="93"/>
    </row>
    <row r="232" spans="1:1">
      <c r="A232" s="93"/>
    </row>
    <row r="233" spans="1:1">
      <c r="A233" s="93"/>
    </row>
    <row r="234" spans="1:1">
      <c r="A234" s="93"/>
    </row>
    <row r="235" spans="1:1">
      <c r="A235" s="93"/>
    </row>
    <row r="236" spans="1:1">
      <c r="A236" s="93"/>
    </row>
    <row r="237" spans="1:1">
      <c r="A237" s="93"/>
    </row>
    <row r="238" spans="1:1">
      <c r="A238" s="93"/>
    </row>
    <row r="239" spans="1:1">
      <c r="A239" s="93"/>
    </row>
    <row r="240" spans="1:1">
      <c r="A240" s="93"/>
    </row>
    <row r="241" spans="1:1">
      <c r="A241" s="93"/>
    </row>
    <row r="242" spans="1:1">
      <c r="A242" s="93"/>
    </row>
    <row r="243" spans="1:1">
      <c r="A243" s="93"/>
    </row>
    <row r="244" spans="1:1">
      <c r="A244" s="93"/>
    </row>
    <row r="245" spans="1:1">
      <c r="A245" s="93"/>
    </row>
    <row r="246" spans="1:1">
      <c r="A246" s="93"/>
    </row>
    <row r="247" spans="1:1">
      <c r="A247" s="93"/>
    </row>
    <row r="248" spans="1:1">
      <c r="A248" s="93"/>
    </row>
    <row r="249" spans="1:1">
      <c r="A249" s="93"/>
    </row>
    <row r="250" spans="1:1">
      <c r="A250" s="93"/>
    </row>
    <row r="251" spans="1:1">
      <c r="A251" s="93"/>
    </row>
    <row r="252" spans="1:1">
      <c r="A252" s="93"/>
    </row>
    <row r="253" spans="1:1">
      <c r="A253" s="93"/>
    </row>
    <row r="254" spans="1:1">
      <c r="A254" s="93"/>
    </row>
    <row r="255" spans="1:1">
      <c r="A255" s="93"/>
    </row>
    <row r="256" spans="1:1">
      <c r="A256" s="93"/>
    </row>
    <row r="257" spans="1:1">
      <c r="A257" s="93"/>
    </row>
    <row r="258" spans="1:1">
      <c r="A258" s="93"/>
    </row>
    <row r="259" spans="1:1">
      <c r="A259" s="93"/>
    </row>
    <row r="260" spans="1:1">
      <c r="A260" s="93"/>
    </row>
    <row r="261" spans="1:1">
      <c r="A261" s="93"/>
    </row>
    <row r="262" spans="1:1">
      <c r="A262" s="93"/>
    </row>
    <row r="263" spans="1:1">
      <c r="A263" s="93"/>
    </row>
    <row r="264" spans="1:1">
      <c r="A264" s="93"/>
    </row>
    <row r="265" spans="1:1">
      <c r="A265" s="93"/>
    </row>
    <row r="266" spans="1:1">
      <c r="A266" s="93"/>
    </row>
    <row r="267" spans="1:1">
      <c r="A267" s="93"/>
    </row>
    <row r="268" spans="1:1">
      <c r="A268" s="93"/>
    </row>
    <row r="269" spans="1:1">
      <c r="A269" s="93"/>
    </row>
    <row r="270" spans="1:1">
      <c r="A270" s="93"/>
    </row>
    <row r="271" spans="1:1">
      <c r="A271" s="93"/>
    </row>
    <row r="272" spans="1:1">
      <c r="A272" s="93"/>
    </row>
    <row r="273" spans="1:1">
      <c r="A273" s="93"/>
    </row>
    <row r="274" spans="1:1">
      <c r="A274" s="93"/>
    </row>
    <row r="275" spans="1:1">
      <c r="A275" s="93"/>
    </row>
    <row r="276" spans="1:1">
      <c r="A276" s="93"/>
    </row>
  </sheetData>
  <mergeCells count="5">
    <mergeCell ref="B55:D55"/>
    <mergeCell ref="B56:D56"/>
    <mergeCell ref="F55:G55"/>
    <mergeCell ref="F56:G56"/>
    <mergeCell ref="A2:G2"/>
  </mergeCells>
  <pageMargins left="0.23622047244094491" right="0.15748031496062992" top="0.19685039370078741" bottom="0.19685039370078741" header="0.31496062992125984" footer="0.31496062992125984"/>
  <pageSetup paperSize="9" scale="70" orientation="landscape" r:id="rId1"/>
  <ignoredErrors>
    <ignoredError sqref="D7 D6" formula="1"/>
    <ignoredError sqref="C7 C25 E47" formulaRange="1"/>
    <ignoredError sqref="G7:G20 G51:G52 G47:G48 G43:G44 G21:G22 G45:G46 G49 G53 G34:G42 G27:G33 G50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43"/>
  </sheetPr>
  <dimension ref="A1:O51"/>
  <sheetViews>
    <sheetView view="pageBreakPreview" zoomScale="65" zoomScaleNormal="75" zoomScaleSheetLayoutView="65" workbookViewId="0">
      <selection activeCell="K32" sqref="K32"/>
    </sheetView>
  </sheetViews>
  <sheetFormatPr defaultRowHeight="18.75"/>
  <cols>
    <col min="1" max="1" width="44.85546875" style="182" customWidth="1"/>
    <col min="2" max="2" width="19.28515625" style="121" customWidth="1"/>
    <col min="3" max="3" width="18.5703125" style="323" customWidth="1"/>
    <col min="4" max="4" width="16.140625" style="323" customWidth="1"/>
    <col min="5" max="5" width="15.42578125" style="323" customWidth="1"/>
    <col min="6" max="6" width="16.5703125" style="323" customWidth="1"/>
    <col min="7" max="7" width="15.28515625" style="323" customWidth="1"/>
    <col min="8" max="8" width="16.5703125" style="323" customWidth="1"/>
    <col min="9" max="9" width="16.140625" style="323" customWidth="1"/>
    <col min="10" max="10" width="16.42578125" style="323" customWidth="1"/>
    <col min="11" max="11" width="16.5703125" style="323" customWidth="1"/>
    <col min="12" max="12" width="16.85546875" style="323" customWidth="1"/>
    <col min="13" max="15" width="16.7109375" style="323" customWidth="1"/>
    <col min="16" max="16384" width="9.140625" style="182"/>
  </cols>
  <sheetData>
    <row r="1" spans="1:15" ht="20.25">
      <c r="O1" s="324" t="s">
        <v>180</v>
      </c>
    </row>
    <row r="2" spans="1:15" ht="34.5" customHeight="1">
      <c r="A2" s="501" t="s">
        <v>65</v>
      </c>
      <c r="B2" s="501"/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501"/>
    </row>
    <row r="3" spans="1:15" ht="30.75" customHeight="1">
      <c r="A3" s="502" t="s">
        <v>327</v>
      </c>
      <c r="B3" s="501"/>
      <c r="C3" s="501"/>
      <c r="D3" s="501"/>
      <c r="E3" s="501"/>
      <c r="F3" s="501"/>
      <c r="G3" s="501"/>
      <c r="H3" s="501"/>
      <c r="I3" s="501"/>
      <c r="J3" s="501"/>
      <c r="K3" s="501"/>
      <c r="L3" s="501"/>
      <c r="M3" s="501"/>
      <c r="N3" s="501"/>
      <c r="O3" s="501"/>
    </row>
    <row r="4" spans="1:15" ht="31.5" customHeight="1">
      <c r="A4" s="503" t="s">
        <v>294</v>
      </c>
      <c r="B4" s="503"/>
      <c r="C4" s="503"/>
      <c r="D4" s="503"/>
      <c r="E4" s="503"/>
      <c r="F4" s="503"/>
      <c r="G4" s="503"/>
      <c r="H4" s="503"/>
      <c r="I4" s="503"/>
      <c r="J4" s="503"/>
      <c r="K4" s="503"/>
      <c r="L4" s="503"/>
      <c r="M4" s="503"/>
      <c r="N4" s="503"/>
      <c r="O4" s="503"/>
    </row>
    <row r="5" spans="1:15" ht="20.25">
      <c r="A5" s="504" t="s">
        <v>72</v>
      </c>
      <c r="B5" s="504"/>
      <c r="C5" s="504"/>
      <c r="D5" s="504"/>
      <c r="E5" s="504"/>
      <c r="F5" s="504"/>
      <c r="G5" s="504"/>
      <c r="H5" s="504"/>
      <c r="I5" s="504"/>
      <c r="J5" s="504"/>
      <c r="K5" s="504"/>
      <c r="L5" s="504"/>
      <c r="M5" s="504"/>
      <c r="N5" s="504"/>
      <c r="O5" s="504"/>
    </row>
    <row r="6" spans="1:15" ht="41.25" customHeight="1">
      <c r="A6" s="505" t="s">
        <v>135</v>
      </c>
      <c r="B6" s="505"/>
      <c r="C6" s="505"/>
      <c r="D6" s="505"/>
      <c r="E6" s="505"/>
      <c r="F6" s="505"/>
      <c r="G6" s="505"/>
      <c r="H6" s="505"/>
      <c r="I6" s="505"/>
      <c r="J6" s="505"/>
      <c r="K6" s="505"/>
      <c r="L6" s="505"/>
      <c r="M6" s="505"/>
      <c r="N6" s="505"/>
      <c r="O6" s="505"/>
    </row>
    <row r="7" spans="1:15" ht="27.75" customHeight="1">
      <c r="A7" s="506" t="s">
        <v>117</v>
      </c>
      <c r="B7" s="506"/>
      <c r="C7" s="506"/>
      <c r="D7" s="506"/>
      <c r="E7" s="506"/>
      <c r="F7" s="506"/>
      <c r="G7" s="506"/>
      <c r="H7" s="506"/>
      <c r="I7" s="506"/>
      <c r="J7" s="506"/>
      <c r="K7" s="506"/>
      <c r="L7" s="506"/>
      <c r="M7" s="506"/>
      <c r="N7" s="506"/>
      <c r="O7" s="506"/>
    </row>
    <row r="8" spans="1:15" s="69" customFormat="1" ht="74.25" customHeight="1">
      <c r="A8" s="497" t="s">
        <v>105</v>
      </c>
      <c r="B8" s="497"/>
      <c r="C8" s="489" t="s">
        <v>328</v>
      </c>
      <c r="D8" s="489"/>
      <c r="E8" s="490"/>
      <c r="F8" s="488" t="s">
        <v>375</v>
      </c>
      <c r="G8" s="489"/>
      <c r="H8" s="490"/>
      <c r="I8" s="500" t="s">
        <v>329</v>
      </c>
      <c r="J8" s="500"/>
      <c r="K8" s="500"/>
      <c r="L8" s="500" t="s">
        <v>226</v>
      </c>
      <c r="M8" s="500"/>
      <c r="N8" s="483" t="s">
        <v>227</v>
      </c>
      <c r="O8" s="485"/>
    </row>
    <row r="9" spans="1:15" s="69" customFormat="1" ht="27.75" customHeight="1">
      <c r="A9" s="497">
        <v>1</v>
      </c>
      <c r="B9" s="497"/>
      <c r="C9" s="489">
        <v>2</v>
      </c>
      <c r="D9" s="489"/>
      <c r="E9" s="490"/>
      <c r="F9" s="488">
        <v>3</v>
      </c>
      <c r="G9" s="489"/>
      <c r="H9" s="490"/>
      <c r="I9" s="500">
        <v>4</v>
      </c>
      <c r="J9" s="500"/>
      <c r="K9" s="500"/>
      <c r="L9" s="483">
        <v>5</v>
      </c>
      <c r="M9" s="485"/>
      <c r="N9" s="500">
        <v>6</v>
      </c>
      <c r="O9" s="500"/>
    </row>
    <row r="10" spans="1:15" s="69" customFormat="1" ht="138" customHeight="1">
      <c r="A10" s="516" t="s">
        <v>228</v>
      </c>
      <c r="B10" s="516"/>
      <c r="C10" s="507">
        <f>SUM(C11:C13)</f>
        <v>216</v>
      </c>
      <c r="D10" s="508"/>
      <c r="E10" s="509"/>
      <c r="F10" s="507">
        <f>SUM(F11:F13)</f>
        <v>219</v>
      </c>
      <c r="G10" s="508"/>
      <c r="H10" s="509"/>
      <c r="I10" s="512">
        <f>SUM(I11:I13)</f>
        <v>226</v>
      </c>
      <c r="J10" s="513"/>
      <c r="K10" s="514"/>
      <c r="L10" s="510" t="s">
        <v>16</v>
      </c>
      <c r="M10" s="511"/>
      <c r="N10" s="510" t="s">
        <v>16</v>
      </c>
      <c r="O10" s="511"/>
    </row>
    <row r="11" spans="1:15" s="69" customFormat="1" ht="35.25" customHeight="1">
      <c r="A11" s="515" t="s">
        <v>107</v>
      </c>
      <c r="B11" s="515"/>
      <c r="C11" s="488">
        <v>1</v>
      </c>
      <c r="D11" s="489"/>
      <c r="E11" s="490"/>
      <c r="F11" s="488">
        <v>1</v>
      </c>
      <c r="G11" s="489"/>
      <c r="H11" s="490"/>
      <c r="I11" s="483">
        <v>1</v>
      </c>
      <c r="J11" s="484"/>
      <c r="K11" s="485"/>
      <c r="L11" s="498" t="s">
        <v>16</v>
      </c>
      <c r="M11" s="499"/>
      <c r="N11" s="498" t="s">
        <v>16</v>
      </c>
      <c r="O11" s="499"/>
    </row>
    <row r="12" spans="1:15" s="69" customFormat="1" ht="36.75" customHeight="1">
      <c r="A12" s="515" t="s">
        <v>106</v>
      </c>
      <c r="B12" s="515"/>
      <c r="C12" s="488">
        <v>14</v>
      </c>
      <c r="D12" s="489"/>
      <c r="E12" s="490"/>
      <c r="F12" s="488">
        <v>13</v>
      </c>
      <c r="G12" s="489"/>
      <c r="H12" s="490"/>
      <c r="I12" s="483">
        <v>12</v>
      </c>
      <c r="J12" s="484"/>
      <c r="K12" s="485"/>
      <c r="L12" s="498" t="s">
        <v>16</v>
      </c>
      <c r="M12" s="499"/>
      <c r="N12" s="498" t="s">
        <v>16</v>
      </c>
      <c r="O12" s="499"/>
    </row>
    <row r="13" spans="1:15" s="69" customFormat="1" ht="33" customHeight="1">
      <c r="A13" s="515" t="s">
        <v>108</v>
      </c>
      <c r="B13" s="515"/>
      <c r="C13" s="488">
        <v>201</v>
      </c>
      <c r="D13" s="489"/>
      <c r="E13" s="490"/>
      <c r="F13" s="488">
        <v>205</v>
      </c>
      <c r="G13" s="489"/>
      <c r="H13" s="490"/>
      <c r="I13" s="483">
        <v>213</v>
      </c>
      <c r="J13" s="484"/>
      <c r="K13" s="485"/>
      <c r="L13" s="498" t="s">
        <v>16</v>
      </c>
      <c r="M13" s="499"/>
      <c r="N13" s="498" t="s">
        <v>16</v>
      </c>
      <c r="O13" s="499"/>
    </row>
    <row r="14" spans="1:15" s="69" customFormat="1" ht="44.25" customHeight="1">
      <c r="A14" s="516" t="s">
        <v>164</v>
      </c>
      <c r="B14" s="516"/>
      <c r="C14" s="507">
        <f>SUM(C15:C17)</f>
        <v>15187</v>
      </c>
      <c r="D14" s="508"/>
      <c r="E14" s="509"/>
      <c r="F14" s="507">
        <f>SUM(F15:F17)</f>
        <v>23830</v>
      </c>
      <c r="G14" s="508"/>
      <c r="H14" s="509"/>
      <c r="I14" s="512">
        <f>SUM(I15:I17)</f>
        <v>14329</v>
      </c>
      <c r="J14" s="513"/>
      <c r="K14" s="514"/>
      <c r="L14" s="486" t="s">
        <v>16</v>
      </c>
      <c r="M14" s="487"/>
      <c r="N14" s="486" t="s">
        <v>16</v>
      </c>
      <c r="O14" s="487"/>
    </row>
    <row r="15" spans="1:15" s="69" customFormat="1" ht="33" customHeight="1">
      <c r="A15" s="515" t="s">
        <v>107</v>
      </c>
      <c r="B15" s="515"/>
      <c r="C15" s="488">
        <v>313</v>
      </c>
      <c r="D15" s="489"/>
      <c r="E15" s="490"/>
      <c r="F15" s="488">
        <v>450</v>
      </c>
      <c r="G15" s="489"/>
      <c r="H15" s="490"/>
      <c r="I15" s="483">
        <v>275</v>
      </c>
      <c r="J15" s="484"/>
      <c r="K15" s="485"/>
      <c r="L15" s="481" t="s">
        <v>16</v>
      </c>
      <c r="M15" s="482"/>
      <c r="N15" s="481" t="s">
        <v>16</v>
      </c>
      <c r="O15" s="482"/>
    </row>
    <row r="16" spans="1:15" s="69" customFormat="1" ht="33" customHeight="1">
      <c r="A16" s="515" t="s">
        <v>106</v>
      </c>
      <c r="B16" s="515"/>
      <c r="C16" s="488">
        <v>1932</v>
      </c>
      <c r="D16" s="489"/>
      <c r="E16" s="490"/>
      <c r="F16" s="488">
        <v>3210</v>
      </c>
      <c r="G16" s="489"/>
      <c r="H16" s="490"/>
      <c r="I16" s="483">
        <v>1795</v>
      </c>
      <c r="J16" s="484"/>
      <c r="K16" s="485"/>
      <c r="L16" s="481" t="s">
        <v>16</v>
      </c>
      <c r="M16" s="482"/>
      <c r="N16" s="481" t="s">
        <v>16</v>
      </c>
      <c r="O16" s="482"/>
    </row>
    <row r="17" spans="1:15" s="69" customFormat="1" ht="33" customHeight="1">
      <c r="A17" s="515" t="s">
        <v>108</v>
      </c>
      <c r="B17" s="515"/>
      <c r="C17" s="483">
        <v>12942</v>
      </c>
      <c r="D17" s="484"/>
      <c r="E17" s="485"/>
      <c r="F17" s="488">
        <v>20170</v>
      </c>
      <c r="G17" s="489"/>
      <c r="H17" s="490"/>
      <c r="I17" s="483">
        <v>12259</v>
      </c>
      <c r="J17" s="484"/>
      <c r="K17" s="485"/>
      <c r="L17" s="481" t="s">
        <v>16</v>
      </c>
      <c r="M17" s="482"/>
      <c r="N17" s="481" t="s">
        <v>16</v>
      </c>
      <c r="O17" s="482"/>
    </row>
    <row r="18" spans="1:15" s="69" customFormat="1" ht="47.25" customHeight="1">
      <c r="A18" s="516" t="s">
        <v>165</v>
      </c>
      <c r="B18" s="516"/>
      <c r="C18" s="512">
        <f>'I. Фін результат'!C95</f>
        <v>15187</v>
      </c>
      <c r="D18" s="513"/>
      <c r="E18" s="514"/>
      <c r="F18" s="507">
        <f>SUM(F19:H21)</f>
        <v>23830</v>
      </c>
      <c r="G18" s="508"/>
      <c r="H18" s="509"/>
      <c r="I18" s="512">
        <f>'I. Фін результат'!F95</f>
        <v>14329</v>
      </c>
      <c r="J18" s="513"/>
      <c r="K18" s="514"/>
      <c r="L18" s="486" t="s">
        <v>16</v>
      </c>
      <c r="M18" s="487"/>
      <c r="N18" s="486" t="s">
        <v>16</v>
      </c>
      <c r="O18" s="487"/>
    </row>
    <row r="19" spans="1:15" s="69" customFormat="1" ht="33" customHeight="1">
      <c r="A19" s="515" t="s">
        <v>107</v>
      </c>
      <c r="B19" s="515"/>
      <c r="C19" s="483">
        <v>313</v>
      </c>
      <c r="D19" s="484"/>
      <c r="E19" s="485"/>
      <c r="F19" s="488">
        <v>450</v>
      </c>
      <c r="G19" s="489"/>
      <c r="H19" s="490"/>
      <c r="I19" s="483">
        <v>275</v>
      </c>
      <c r="J19" s="484"/>
      <c r="K19" s="485"/>
      <c r="L19" s="481" t="s">
        <v>16</v>
      </c>
      <c r="M19" s="482"/>
      <c r="N19" s="481" t="s">
        <v>16</v>
      </c>
      <c r="O19" s="482"/>
    </row>
    <row r="20" spans="1:15" s="69" customFormat="1" ht="33" customHeight="1">
      <c r="A20" s="515" t="s">
        <v>106</v>
      </c>
      <c r="B20" s="515"/>
      <c r="C20" s="483">
        <v>1932</v>
      </c>
      <c r="D20" s="484"/>
      <c r="E20" s="485"/>
      <c r="F20" s="488">
        <v>3210</v>
      </c>
      <c r="G20" s="489"/>
      <c r="H20" s="490"/>
      <c r="I20" s="483">
        <v>1795</v>
      </c>
      <c r="J20" s="484"/>
      <c r="K20" s="485"/>
      <c r="L20" s="481" t="s">
        <v>16</v>
      </c>
      <c r="M20" s="482"/>
      <c r="N20" s="481" t="s">
        <v>16</v>
      </c>
      <c r="O20" s="482"/>
    </row>
    <row r="21" spans="1:15" s="69" customFormat="1" ht="33" customHeight="1">
      <c r="A21" s="515" t="s">
        <v>108</v>
      </c>
      <c r="B21" s="515"/>
      <c r="C21" s="483">
        <v>12942</v>
      </c>
      <c r="D21" s="484"/>
      <c r="E21" s="485"/>
      <c r="F21" s="488">
        <v>20170</v>
      </c>
      <c r="G21" s="489"/>
      <c r="H21" s="490"/>
      <c r="I21" s="483">
        <v>12259</v>
      </c>
      <c r="J21" s="484"/>
      <c r="K21" s="485"/>
      <c r="L21" s="481" t="s">
        <v>16</v>
      </c>
      <c r="M21" s="482"/>
      <c r="N21" s="481" t="s">
        <v>16</v>
      </c>
      <c r="O21" s="482"/>
    </row>
    <row r="22" spans="1:15" s="69" customFormat="1" ht="71.25" customHeight="1">
      <c r="A22" s="516" t="s">
        <v>198</v>
      </c>
      <c r="B22" s="516"/>
      <c r="C22" s="491">
        <f>(C18/C10)/9*1000</f>
        <v>7812.2427983539101</v>
      </c>
      <c r="D22" s="492"/>
      <c r="E22" s="493"/>
      <c r="F22" s="494">
        <f>(F18/F10)/12*1000</f>
        <v>9067.7321156773214</v>
      </c>
      <c r="G22" s="495"/>
      <c r="H22" s="496"/>
      <c r="I22" s="491">
        <f>(I18/I10)/9*1000</f>
        <v>7044.7394296951816</v>
      </c>
      <c r="J22" s="492"/>
      <c r="K22" s="493"/>
      <c r="L22" s="486" t="s">
        <v>16</v>
      </c>
      <c r="M22" s="487"/>
      <c r="N22" s="486" t="s">
        <v>16</v>
      </c>
      <c r="O22" s="487"/>
    </row>
    <row r="23" spans="1:15" s="69" customFormat="1" ht="33" customHeight="1">
      <c r="A23" s="515" t="s">
        <v>107</v>
      </c>
      <c r="B23" s="515"/>
      <c r="C23" s="483">
        <f>(C19/C11)/9*1000</f>
        <v>34777.777777777781</v>
      </c>
      <c r="D23" s="484"/>
      <c r="E23" s="485"/>
      <c r="F23" s="488">
        <f>(F19/F11)/12*1000</f>
        <v>37500</v>
      </c>
      <c r="G23" s="489"/>
      <c r="H23" s="490"/>
      <c r="I23" s="483">
        <f>(I19/I11)/9*1000</f>
        <v>30555.555555555558</v>
      </c>
      <c r="J23" s="484"/>
      <c r="K23" s="485"/>
      <c r="L23" s="481" t="s">
        <v>16</v>
      </c>
      <c r="M23" s="482"/>
      <c r="N23" s="481" t="s">
        <v>16</v>
      </c>
      <c r="O23" s="482"/>
    </row>
    <row r="24" spans="1:15" s="69" customFormat="1" ht="33" customHeight="1">
      <c r="A24" s="515" t="s">
        <v>106</v>
      </c>
      <c r="B24" s="515"/>
      <c r="C24" s="483">
        <f>(C20/C12)/9*1000</f>
        <v>15333.333333333334</v>
      </c>
      <c r="D24" s="484"/>
      <c r="E24" s="485"/>
      <c r="F24" s="488">
        <f>(F20/F12)/12*1000</f>
        <v>20576.923076923078</v>
      </c>
      <c r="G24" s="489"/>
      <c r="H24" s="490"/>
      <c r="I24" s="483">
        <f>(I20/I12)/9*1000</f>
        <v>16620.370370370369</v>
      </c>
      <c r="J24" s="484"/>
      <c r="K24" s="485"/>
      <c r="L24" s="481" t="s">
        <v>16</v>
      </c>
      <c r="M24" s="482"/>
      <c r="N24" s="481" t="s">
        <v>16</v>
      </c>
      <c r="O24" s="482"/>
    </row>
    <row r="25" spans="1:15" s="69" customFormat="1" ht="33" customHeight="1">
      <c r="A25" s="515" t="s">
        <v>108</v>
      </c>
      <c r="B25" s="515"/>
      <c r="C25" s="483">
        <f>(C21/C13)/9*1000</f>
        <v>7154.2288557213933</v>
      </c>
      <c r="D25" s="484"/>
      <c r="E25" s="485"/>
      <c r="F25" s="488">
        <f>(F21/F13)/12*1000</f>
        <v>8199.1869918699194</v>
      </c>
      <c r="G25" s="489"/>
      <c r="H25" s="490"/>
      <c r="I25" s="483">
        <f>(I21/I13)/9*1000</f>
        <v>6394.8878455920712</v>
      </c>
      <c r="J25" s="484"/>
      <c r="K25" s="485"/>
      <c r="L25" s="481" t="s">
        <v>16</v>
      </c>
      <c r="M25" s="482"/>
      <c r="N25" s="481" t="s">
        <v>16</v>
      </c>
      <c r="O25" s="482"/>
    </row>
    <row r="26" spans="1:15" s="69" customFormat="1" ht="13.5" customHeight="1">
      <c r="A26" s="122"/>
      <c r="B26" s="122"/>
      <c r="C26" s="325"/>
      <c r="D26" s="326"/>
      <c r="E26" s="326"/>
      <c r="F26" s="326"/>
      <c r="G26" s="326"/>
      <c r="H26" s="326"/>
      <c r="I26" s="326"/>
      <c r="J26" s="326"/>
      <c r="K26" s="326"/>
      <c r="L26" s="326"/>
      <c r="M26" s="326"/>
      <c r="N26" s="326"/>
      <c r="O26" s="326"/>
    </row>
    <row r="27" spans="1:15" ht="20.25">
      <c r="A27" s="517" t="s">
        <v>166</v>
      </c>
      <c r="B27" s="517"/>
      <c r="C27" s="517"/>
      <c r="D27" s="517"/>
      <c r="E27" s="517"/>
      <c r="F27" s="517"/>
      <c r="G27" s="517"/>
      <c r="H27" s="517"/>
      <c r="I27" s="517"/>
      <c r="J27" s="517"/>
      <c r="K27" s="517"/>
      <c r="L27" s="517"/>
      <c r="M27" s="517"/>
      <c r="N27" s="517"/>
      <c r="O27" s="517"/>
    </row>
    <row r="28" spans="1:15" ht="47.25" customHeight="1">
      <c r="A28" s="123"/>
      <c r="B28" s="123"/>
      <c r="C28" s="327"/>
      <c r="D28" s="327"/>
      <c r="E28" s="327"/>
      <c r="F28" s="327"/>
      <c r="G28" s="327"/>
      <c r="H28" s="327"/>
      <c r="I28" s="327"/>
      <c r="J28" s="328"/>
      <c r="K28" s="328"/>
      <c r="L28" s="328"/>
      <c r="M28" s="328"/>
      <c r="N28" s="328"/>
      <c r="O28" s="328"/>
    </row>
    <row r="29" spans="1:15" ht="43.5" customHeight="1">
      <c r="A29" s="518" t="s">
        <v>308</v>
      </c>
      <c r="B29" s="518"/>
      <c r="C29" s="518"/>
      <c r="D29" s="518"/>
      <c r="E29" s="518"/>
      <c r="F29" s="518"/>
      <c r="G29" s="518"/>
      <c r="H29" s="518"/>
      <c r="I29" s="518"/>
      <c r="J29" s="518"/>
      <c r="K29" s="329"/>
      <c r="L29" s="329"/>
      <c r="M29" s="329"/>
      <c r="N29" s="329"/>
      <c r="O29" s="329"/>
    </row>
    <row r="30" spans="1:15" ht="16.5" customHeight="1">
      <c r="A30" s="186"/>
      <c r="B30" s="125"/>
      <c r="C30" s="329"/>
      <c r="D30" s="329"/>
      <c r="E30" s="329"/>
      <c r="F30" s="329"/>
      <c r="G30" s="329"/>
      <c r="H30" s="329"/>
      <c r="I30" s="329"/>
      <c r="J30" s="329"/>
      <c r="K30" s="329"/>
      <c r="L30" s="329"/>
      <c r="M30" s="329"/>
      <c r="N30" s="329"/>
      <c r="O30" s="329"/>
    </row>
    <row r="31" spans="1:15" ht="52.5" customHeight="1">
      <c r="A31" s="519" t="s">
        <v>307</v>
      </c>
      <c r="B31" s="520"/>
      <c r="C31" s="521"/>
      <c r="D31" s="535" t="s">
        <v>330</v>
      </c>
      <c r="E31" s="535"/>
      <c r="F31" s="535"/>
      <c r="G31" s="535" t="s">
        <v>331</v>
      </c>
      <c r="H31" s="535"/>
      <c r="I31" s="535"/>
      <c r="J31" s="535" t="s">
        <v>306</v>
      </c>
      <c r="K31" s="535"/>
      <c r="L31" s="535"/>
      <c r="M31" s="532" t="s">
        <v>305</v>
      </c>
      <c r="N31" s="533"/>
      <c r="O31" s="534"/>
    </row>
    <row r="32" spans="1:15" ht="155.25" customHeight="1">
      <c r="A32" s="522"/>
      <c r="B32" s="523"/>
      <c r="C32" s="524"/>
      <c r="D32" s="330" t="s">
        <v>304</v>
      </c>
      <c r="E32" s="330" t="s">
        <v>303</v>
      </c>
      <c r="F32" s="330" t="s">
        <v>302</v>
      </c>
      <c r="G32" s="330" t="s">
        <v>304</v>
      </c>
      <c r="H32" s="330" t="s">
        <v>303</v>
      </c>
      <c r="I32" s="330" t="s">
        <v>302</v>
      </c>
      <c r="J32" s="330" t="s">
        <v>304</v>
      </c>
      <c r="K32" s="330" t="s">
        <v>303</v>
      </c>
      <c r="L32" s="330" t="s">
        <v>302</v>
      </c>
      <c r="M32" s="331" t="s">
        <v>301</v>
      </c>
      <c r="N32" s="331" t="s">
        <v>300</v>
      </c>
      <c r="O32" s="331" t="s">
        <v>299</v>
      </c>
    </row>
    <row r="33" spans="1:15" ht="25.5" customHeight="1">
      <c r="A33" s="526">
        <v>1</v>
      </c>
      <c r="B33" s="527"/>
      <c r="C33" s="528"/>
      <c r="D33" s="330">
        <v>2</v>
      </c>
      <c r="E33" s="330">
        <v>3</v>
      </c>
      <c r="F33" s="330">
        <v>4</v>
      </c>
      <c r="G33" s="330">
        <v>5</v>
      </c>
      <c r="H33" s="332">
        <v>6</v>
      </c>
      <c r="I33" s="332">
        <v>7</v>
      </c>
      <c r="J33" s="332">
        <v>8</v>
      </c>
      <c r="K33" s="332">
        <v>9</v>
      </c>
      <c r="L33" s="332">
        <v>10</v>
      </c>
      <c r="M33" s="332">
        <v>11</v>
      </c>
      <c r="N33" s="332">
        <v>12</v>
      </c>
      <c r="O33" s="332">
        <v>13</v>
      </c>
    </row>
    <row r="34" spans="1:15" ht="25.5" customHeight="1">
      <c r="A34" s="536" t="s">
        <v>298</v>
      </c>
      <c r="B34" s="537"/>
      <c r="C34" s="538"/>
      <c r="D34" s="376">
        <v>26855</v>
      </c>
      <c r="E34" s="376">
        <v>240480</v>
      </c>
      <c r="F34" s="376">
        <v>112</v>
      </c>
      <c r="G34" s="376">
        <v>23977</v>
      </c>
      <c r="H34" s="368">
        <v>238036</v>
      </c>
      <c r="I34" s="368">
        <v>101</v>
      </c>
      <c r="J34" s="196">
        <f t="shared" ref="J34:L37" si="0">G34-D34</f>
        <v>-2878</v>
      </c>
      <c r="K34" s="196">
        <f t="shared" si="0"/>
        <v>-2444</v>
      </c>
      <c r="L34" s="196">
        <f t="shared" si="0"/>
        <v>-11</v>
      </c>
      <c r="M34" s="333">
        <f t="shared" ref="M34:O37" si="1">(G34/D34)*100</f>
        <v>89.283187488363438</v>
      </c>
      <c r="N34" s="196">
        <f t="shared" si="1"/>
        <v>98.983699268130408</v>
      </c>
      <c r="O34" s="196">
        <f t="shared" si="1"/>
        <v>90.178571428571431</v>
      </c>
    </row>
    <row r="35" spans="1:15" ht="39" customHeight="1">
      <c r="A35" s="536" t="s">
        <v>297</v>
      </c>
      <c r="B35" s="537"/>
      <c r="C35" s="538"/>
      <c r="D35" s="376">
        <v>2625</v>
      </c>
      <c r="E35" s="376">
        <v>42750</v>
      </c>
      <c r="F35" s="376">
        <v>61</v>
      </c>
      <c r="G35" s="376">
        <v>1771</v>
      </c>
      <c r="H35" s="368">
        <v>18331</v>
      </c>
      <c r="I35" s="368">
        <v>97</v>
      </c>
      <c r="J35" s="196">
        <f t="shared" si="0"/>
        <v>-854</v>
      </c>
      <c r="K35" s="196">
        <f t="shared" si="0"/>
        <v>-24419</v>
      </c>
      <c r="L35" s="196">
        <f t="shared" si="0"/>
        <v>36</v>
      </c>
      <c r="M35" s="333">
        <f t="shared" si="1"/>
        <v>67.466666666666669</v>
      </c>
      <c r="N35" s="196">
        <f t="shared" si="1"/>
        <v>42.879532163742688</v>
      </c>
      <c r="O35" s="196">
        <f t="shared" si="1"/>
        <v>159.01639344262296</v>
      </c>
    </row>
    <row r="36" spans="1:15" ht="36" customHeight="1">
      <c r="A36" s="536" t="s">
        <v>296</v>
      </c>
      <c r="B36" s="537"/>
      <c r="C36" s="538"/>
      <c r="D36" s="376">
        <v>630</v>
      </c>
      <c r="E36" s="376">
        <v>5250</v>
      </c>
      <c r="F36" s="376">
        <v>120</v>
      </c>
      <c r="G36" s="376">
        <v>612</v>
      </c>
      <c r="H36" s="368">
        <v>5321</v>
      </c>
      <c r="I36" s="368">
        <v>115</v>
      </c>
      <c r="J36" s="196">
        <f t="shared" si="0"/>
        <v>-18</v>
      </c>
      <c r="K36" s="196">
        <f t="shared" si="0"/>
        <v>71</v>
      </c>
      <c r="L36" s="196">
        <f t="shared" si="0"/>
        <v>-5</v>
      </c>
      <c r="M36" s="333">
        <f t="shared" si="1"/>
        <v>97.142857142857139</v>
      </c>
      <c r="N36" s="196">
        <f t="shared" si="1"/>
        <v>101.35238095238095</v>
      </c>
      <c r="O36" s="196">
        <f t="shared" si="1"/>
        <v>95.833333333333343</v>
      </c>
    </row>
    <row r="37" spans="1:15" ht="33" customHeight="1">
      <c r="A37" s="529" t="s">
        <v>34</v>
      </c>
      <c r="B37" s="530"/>
      <c r="C37" s="531"/>
      <c r="D37" s="392">
        <f>SUM(D34:D36)</f>
        <v>30110</v>
      </c>
      <c r="E37" s="392"/>
      <c r="F37" s="392"/>
      <c r="G37" s="392">
        <f>SUM(G34:G36)</f>
        <v>26360</v>
      </c>
      <c r="H37" s="392"/>
      <c r="I37" s="367"/>
      <c r="J37" s="196">
        <f t="shared" si="0"/>
        <v>-3750</v>
      </c>
      <c r="K37" s="196">
        <f t="shared" si="0"/>
        <v>0</v>
      </c>
      <c r="L37" s="196">
        <f t="shared" si="0"/>
        <v>0</v>
      </c>
      <c r="M37" s="333">
        <f t="shared" si="1"/>
        <v>87.545665891730323</v>
      </c>
      <c r="N37" s="185" t="e">
        <f t="shared" si="1"/>
        <v>#DIV/0!</v>
      </c>
      <c r="O37" s="185" t="e">
        <f t="shared" si="1"/>
        <v>#DIV/0!</v>
      </c>
    </row>
    <row r="38" spans="1:15" ht="37.5" customHeight="1">
      <c r="A38" s="90"/>
      <c r="B38" s="125"/>
      <c r="C38" s="329"/>
      <c r="D38" s="329"/>
      <c r="E38" s="329"/>
      <c r="F38" s="329"/>
      <c r="G38" s="329"/>
      <c r="H38" s="329"/>
      <c r="I38" s="329"/>
      <c r="J38" s="329"/>
      <c r="K38" s="329"/>
      <c r="L38" s="329"/>
      <c r="M38" s="329"/>
      <c r="N38" s="329"/>
      <c r="O38" s="329"/>
    </row>
    <row r="39" spans="1:15">
      <c r="A39" s="90"/>
      <c r="B39" s="125"/>
      <c r="C39" s="329"/>
      <c r="D39" s="329"/>
      <c r="E39" s="329"/>
      <c r="F39" s="329"/>
      <c r="G39" s="329"/>
      <c r="H39" s="329"/>
      <c r="I39" s="329"/>
      <c r="J39" s="329"/>
      <c r="K39" s="329"/>
      <c r="L39" s="329"/>
      <c r="M39" s="329"/>
      <c r="N39" s="329"/>
      <c r="O39" s="329"/>
    </row>
    <row r="40" spans="1:15">
      <c r="A40" s="181"/>
      <c r="B40" s="125"/>
      <c r="C40" s="329"/>
      <c r="D40" s="329"/>
      <c r="E40" s="329"/>
      <c r="F40" s="329"/>
      <c r="G40" s="329"/>
      <c r="H40" s="329"/>
      <c r="I40" s="329"/>
      <c r="J40" s="329"/>
      <c r="K40" s="329"/>
      <c r="L40" s="329"/>
      <c r="M40" s="329"/>
      <c r="N40" s="329"/>
      <c r="O40" s="329"/>
    </row>
    <row r="41" spans="1:15">
      <c r="A41" s="127"/>
      <c r="B41" s="125"/>
      <c r="C41" s="329"/>
      <c r="D41" s="329"/>
      <c r="E41" s="329"/>
      <c r="F41" s="334"/>
      <c r="G41" s="334"/>
      <c r="H41" s="329"/>
      <c r="I41" s="329"/>
      <c r="J41" s="329"/>
      <c r="K41" s="329"/>
      <c r="L41" s="440"/>
      <c r="M41" s="525"/>
      <c r="N41" s="525"/>
      <c r="O41" s="525"/>
    </row>
    <row r="42" spans="1:15">
      <c r="A42" s="90"/>
      <c r="B42" s="125"/>
      <c r="C42" s="329"/>
      <c r="D42" s="329"/>
      <c r="E42" s="329"/>
      <c r="F42" s="329"/>
      <c r="G42" s="329"/>
      <c r="H42" s="329"/>
      <c r="I42" s="329"/>
      <c r="J42" s="329"/>
      <c r="K42" s="329"/>
      <c r="L42" s="329"/>
      <c r="M42" s="329"/>
      <c r="N42" s="329"/>
      <c r="O42" s="329"/>
    </row>
    <row r="43" spans="1:15">
      <c r="A43" s="90"/>
      <c r="B43" s="125"/>
      <c r="C43" s="329"/>
      <c r="D43" s="329"/>
      <c r="E43" s="329"/>
      <c r="F43" s="329"/>
      <c r="G43" s="329"/>
      <c r="H43" s="329"/>
      <c r="I43" s="329"/>
      <c r="J43" s="329"/>
      <c r="K43" s="329"/>
      <c r="L43" s="329"/>
      <c r="M43" s="329"/>
      <c r="N43" s="329"/>
      <c r="O43" s="329"/>
    </row>
    <row r="44" spans="1:15">
      <c r="A44" s="90"/>
      <c r="B44" s="125"/>
      <c r="C44" s="329"/>
      <c r="D44" s="329"/>
      <c r="E44" s="329"/>
      <c r="F44" s="329"/>
      <c r="G44" s="329"/>
      <c r="H44" s="329"/>
      <c r="I44" s="329"/>
      <c r="J44" s="329"/>
      <c r="K44" s="329"/>
      <c r="L44" s="329"/>
      <c r="M44" s="329"/>
      <c r="N44" s="329"/>
      <c r="O44" s="329"/>
    </row>
    <row r="45" spans="1:15">
      <c r="A45" s="90"/>
      <c r="B45" s="125"/>
      <c r="C45" s="329"/>
      <c r="D45" s="329"/>
      <c r="E45" s="329"/>
      <c r="F45" s="329"/>
      <c r="G45" s="329"/>
      <c r="H45" s="329"/>
      <c r="I45" s="329"/>
      <c r="J45" s="329"/>
      <c r="K45" s="329"/>
      <c r="L45" s="329"/>
      <c r="M45" s="329"/>
      <c r="N45" s="329"/>
      <c r="O45" s="329"/>
    </row>
    <row r="46" spans="1:15">
      <c r="A46" s="90"/>
      <c r="B46" s="125"/>
      <c r="C46" s="329"/>
      <c r="D46" s="329"/>
      <c r="E46" s="329"/>
      <c r="F46" s="329"/>
      <c r="G46" s="329"/>
      <c r="H46" s="329"/>
      <c r="I46" s="329"/>
      <c r="J46" s="329"/>
      <c r="K46" s="329"/>
      <c r="L46" s="329"/>
      <c r="M46" s="329"/>
      <c r="N46" s="329"/>
      <c r="O46" s="329"/>
    </row>
    <row r="47" spans="1:15">
      <c r="A47" s="90"/>
      <c r="B47" s="125"/>
      <c r="C47" s="329"/>
      <c r="D47" s="329"/>
      <c r="E47" s="329"/>
      <c r="F47" s="329"/>
      <c r="G47" s="329"/>
      <c r="H47" s="329"/>
      <c r="I47" s="329"/>
      <c r="J47" s="329"/>
      <c r="K47" s="329"/>
      <c r="L47" s="329"/>
      <c r="M47" s="329"/>
      <c r="N47" s="329"/>
      <c r="O47" s="329"/>
    </row>
    <row r="49" spans="3:15" s="182" customFormat="1">
      <c r="C49" s="323"/>
      <c r="D49" s="323"/>
      <c r="E49" s="323"/>
      <c r="F49" s="323"/>
      <c r="G49" s="323"/>
      <c r="H49" s="323"/>
      <c r="I49" s="323"/>
      <c r="J49" s="323"/>
      <c r="K49" s="323"/>
      <c r="L49" s="323"/>
      <c r="M49" s="323"/>
      <c r="N49" s="323"/>
      <c r="O49" s="323"/>
    </row>
    <row r="50" spans="3:15" s="182" customFormat="1">
      <c r="C50" s="323"/>
      <c r="D50" s="323"/>
      <c r="E50" s="323"/>
      <c r="F50" s="323"/>
      <c r="G50" s="323"/>
      <c r="H50" s="323"/>
      <c r="I50" s="323"/>
      <c r="J50" s="323"/>
      <c r="K50" s="323"/>
      <c r="L50" s="323"/>
      <c r="M50" s="323"/>
      <c r="N50" s="323"/>
      <c r="O50" s="323"/>
    </row>
    <row r="51" spans="3:15" s="182" customFormat="1">
      <c r="C51" s="323"/>
      <c r="D51" s="323"/>
      <c r="E51" s="323"/>
      <c r="F51" s="323"/>
      <c r="G51" s="323"/>
      <c r="H51" s="323"/>
      <c r="I51" s="323"/>
      <c r="J51" s="323"/>
      <c r="K51" s="323"/>
      <c r="L51" s="323"/>
      <c r="M51" s="323"/>
      <c r="N51" s="323"/>
      <c r="O51" s="323"/>
    </row>
  </sheetData>
  <mergeCells count="127">
    <mergeCell ref="L41:O41"/>
    <mergeCell ref="A33:C33"/>
    <mergeCell ref="A37:C37"/>
    <mergeCell ref="M31:O31"/>
    <mergeCell ref="D31:F31"/>
    <mergeCell ref="G31:I31"/>
    <mergeCell ref="J31:L31"/>
    <mergeCell ref="A34:C34"/>
    <mergeCell ref="A35:C35"/>
    <mergeCell ref="A36:C36"/>
    <mergeCell ref="A29:J29"/>
    <mergeCell ref="A31:C32"/>
    <mergeCell ref="F19:H19"/>
    <mergeCell ref="I19:K19"/>
    <mergeCell ref="F20:H20"/>
    <mergeCell ref="I20:K20"/>
    <mergeCell ref="C20:E20"/>
    <mergeCell ref="C21:E21"/>
    <mergeCell ref="C22:E22"/>
    <mergeCell ref="A24:B24"/>
    <mergeCell ref="A25:B25"/>
    <mergeCell ref="N15:O15"/>
    <mergeCell ref="N16:O16"/>
    <mergeCell ref="A27:O27"/>
    <mergeCell ref="A9:B9"/>
    <mergeCell ref="A10:B10"/>
    <mergeCell ref="A11:B11"/>
    <mergeCell ref="A12:B12"/>
    <mergeCell ref="A13:B13"/>
    <mergeCell ref="C12:E12"/>
    <mergeCell ref="C13:E13"/>
    <mergeCell ref="F17:H17"/>
    <mergeCell ref="I17:K17"/>
    <mergeCell ref="F18:H18"/>
    <mergeCell ref="I18:K18"/>
    <mergeCell ref="C18:E18"/>
    <mergeCell ref="C19:E19"/>
    <mergeCell ref="C17:E17"/>
    <mergeCell ref="L15:M15"/>
    <mergeCell ref="F14:H14"/>
    <mergeCell ref="L16:M16"/>
    <mergeCell ref="I16:K16"/>
    <mergeCell ref="F15:H15"/>
    <mergeCell ref="I15:K15"/>
    <mergeCell ref="C14:E14"/>
    <mergeCell ref="A18:B18"/>
    <mergeCell ref="A19:B19"/>
    <mergeCell ref="A20:B20"/>
    <mergeCell ref="A22:B22"/>
    <mergeCell ref="A23:B23"/>
    <mergeCell ref="A21:B21"/>
    <mergeCell ref="A14:B14"/>
    <mergeCell ref="C15:E15"/>
    <mergeCell ref="C16:E16"/>
    <mergeCell ref="F13:H13"/>
    <mergeCell ref="I14:K14"/>
    <mergeCell ref="I10:K10"/>
    <mergeCell ref="A15:B15"/>
    <mergeCell ref="A16:B16"/>
    <mergeCell ref="F16:H16"/>
    <mergeCell ref="C9:E9"/>
    <mergeCell ref="C10:E10"/>
    <mergeCell ref="A17:B17"/>
    <mergeCell ref="N13:O13"/>
    <mergeCell ref="L11:M11"/>
    <mergeCell ref="N14:O14"/>
    <mergeCell ref="L13:M13"/>
    <mergeCell ref="N11:O11"/>
    <mergeCell ref="I12:K12"/>
    <mergeCell ref="I13:K13"/>
    <mergeCell ref="L14:M14"/>
    <mergeCell ref="I8:K8"/>
    <mergeCell ref="N9:O9"/>
    <mergeCell ref="N10:O10"/>
    <mergeCell ref="L9:M9"/>
    <mergeCell ref="A8:B8"/>
    <mergeCell ref="N12:O12"/>
    <mergeCell ref="I9:K9"/>
    <mergeCell ref="A2:O2"/>
    <mergeCell ref="A3:O3"/>
    <mergeCell ref="I11:K11"/>
    <mergeCell ref="A4:O4"/>
    <mergeCell ref="A5:O5"/>
    <mergeCell ref="A6:O6"/>
    <mergeCell ref="A7:O7"/>
    <mergeCell ref="L8:M8"/>
    <mergeCell ref="N8:O8"/>
    <mergeCell ref="F8:H8"/>
    <mergeCell ref="L12:M12"/>
    <mergeCell ref="F9:H9"/>
    <mergeCell ref="F10:H10"/>
    <mergeCell ref="F11:H11"/>
    <mergeCell ref="L10:M10"/>
    <mergeCell ref="C11:E11"/>
    <mergeCell ref="C8:E8"/>
    <mergeCell ref="F12:H12"/>
    <mergeCell ref="N17:O17"/>
    <mergeCell ref="N18:O18"/>
    <mergeCell ref="N19:O19"/>
    <mergeCell ref="N20:O20"/>
    <mergeCell ref="L17:M17"/>
    <mergeCell ref="C23:E23"/>
    <mergeCell ref="N21:O21"/>
    <mergeCell ref="N22:O22"/>
    <mergeCell ref="N23:O23"/>
    <mergeCell ref="L21:M21"/>
    <mergeCell ref="I23:K23"/>
    <mergeCell ref="F21:H21"/>
    <mergeCell ref="F22:H22"/>
    <mergeCell ref="F23:H23"/>
    <mergeCell ref="N24:O24"/>
    <mergeCell ref="C24:E24"/>
    <mergeCell ref="C25:E25"/>
    <mergeCell ref="L22:M22"/>
    <mergeCell ref="L23:M23"/>
    <mergeCell ref="L18:M18"/>
    <mergeCell ref="L19:M19"/>
    <mergeCell ref="L20:M20"/>
    <mergeCell ref="F24:H24"/>
    <mergeCell ref="I21:K21"/>
    <mergeCell ref="I22:K22"/>
    <mergeCell ref="N25:O25"/>
    <mergeCell ref="L25:M25"/>
    <mergeCell ref="I24:K24"/>
    <mergeCell ref="I25:K25"/>
    <mergeCell ref="F25:H25"/>
    <mergeCell ref="L24:M24"/>
  </mergeCells>
  <pageMargins left="0.23622047244094491" right="0.15748031496062992" top="0.19685039370078741" bottom="0.19685039370078741" header="0.31496062992125984" footer="0.15748031496062992"/>
  <pageSetup paperSize="9" scale="52" orientation="landscape" horizontalDpi="1200" verticalDpi="1200" r:id="rId1"/>
  <headerFooter alignWithMargins="0"/>
  <ignoredErrors>
    <ignoredError sqref="D37 G37" formulaRange="1"/>
    <ignoredError sqref="C23" formula="1"/>
    <ignoredError sqref="N37:O37" evalError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indexed="43"/>
    <pageSetUpPr fitToPage="1"/>
  </sheetPr>
  <dimension ref="A1:AH61"/>
  <sheetViews>
    <sheetView view="pageBreakPreview" topLeftCell="A23" zoomScale="56" zoomScaleNormal="50" zoomScaleSheetLayoutView="56" workbookViewId="0">
      <selection activeCell="V22" sqref="V22"/>
    </sheetView>
  </sheetViews>
  <sheetFormatPr defaultRowHeight="18.75"/>
  <cols>
    <col min="1" max="2" width="4.42578125" style="82" customWidth="1"/>
    <col min="3" max="3" width="28.7109375" style="82" customWidth="1"/>
    <col min="4" max="6" width="8.42578125" style="82" customWidth="1"/>
    <col min="7" max="9" width="11.28515625" style="82" customWidth="1"/>
    <col min="10" max="10" width="8.7109375" style="82" customWidth="1"/>
    <col min="11" max="11" width="10.140625" style="82" customWidth="1"/>
    <col min="12" max="12" width="9" style="82" customWidth="1"/>
    <col min="13" max="13" width="12.28515625" style="323" customWidth="1"/>
    <col min="14" max="14" width="12.5703125" style="323" customWidth="1"/>
    <col min="15" max="15" width="14.5703125" style="323" customWidth="1"/>
    <col min="16" max="16" width="14" style="323" customWidth="1"/>
    <col min="17" max="17" width="12.5703125" style="323" customWidth="1"/>
    <col min="18" max="18" width="12.28515625" style="323" customWidth="1"/>
    <col min="19" max="19" width="14.5703125" style="323" customWidth="1"/>
    <col min="20" max="20" width="14" style="323" customWidth="1"/>
    <col min="21" max="21" width="12.5703125" style="323" customWidth="1"/>
    <col min="22" max="22" width="12.28515625" style="323" customWidth="1"/>
    <col min="23" max="23" width="14.85546875" style="323" customWidth="1"/>
    <col min="24" max="24" width="14" style="323" customWidth="1"/>
    <col min="25" max="25" width="12.5703125" style="323" customWidth="1"/>
    <col min="26" max="26" width="12.28515625" style="323" customWidth="1"/>
    <col min="27" max="27" width="14.5703125" style="323" customWidth="1"/>
    <col min="28" max="28" width="13.7109375" style="323" customWidth="1"/>
    <col min="29" max="29" width="12.28515625" style="323" customWidth="1"/>
    <col min="30" max="31" width="14.5703125" style="323" customWidth="1"/>
    <col min="32" max="32" width="14" style="323" customWidth="1"/>
    <col min="33" max="34" width="9.140625" style="323"/>
    <col min="35" max="16384" width="9.140625" style="82"/>
  </cols>
  <sheetData>
    <row r="1" spans="1:34" s="90" customFormat="1" ht="20.25" hidden="1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335"/>
      <c r="N1" s="335"/>
      <c r="O1" s="335"/>
      <c r="P1" s="335"/>
      <c r="Q1" s="328"/>
      <c r="R1" s="336"/>
      <c r="S1" s="336"/>
      <c r="T1" s="336"/>
      <c r="U1" s="336"/>
      <c r="V1" s="336"/>
      <c r="W1" s="328"/>
      <c r="X1" s="328"/>
      <c r="Y1" s="328"/>
      <c r="Z1" s="328"/>
      <c r="AA1" s="328"/>
      <c r="AB1" s="328"/>
      <c r="AC1" s="328"/>
      <c r="AD1" s="328"/>
      <c r="AE1" s="328"/>
      <c r="AF1" s="336"/>
      <c r="AG1" s="329"/>
      <c r="AH1" s="329"/>
    </row>
    <row r="2" spans="1:34" s="90" customFormat="1" ht="42" customHeight="1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335"/>
      <c r="N2" s="335"/>
      <c r="O2" s="335"/>
      <c r="P2" s="335"/>
      <c r="Q2" s="328"/>
      <c r="R2" s="336"/>
      <c r="S2" s="336"/>
      <c r="T2" s="336"/>
      <c r="U2" s="336"/>
      <c r="V2" s="336"/>
      <c r="W2" s="328"/>
      <c r="X2" s="328"/>
      <c r="Y2" s="328"/>
      <c r="Z2" s="328"/>
      <c r="AA2" s="328"/>
      <c r="AB2" s="328"/>
      <c r="AC2" s="328"/>
      <c r="AD2" s="328"/>
      <c r="AE2" s="328"/>
      <c r="AF2" s="336"/>
      <c r="AG2" s="329"/>
      <c r="AH2" s="329"/>
    </row>
    <row r="3" spans="1:34" s="130" customFormat="1" ht="32.25" customHeight="1">
      <c r="A3" s="129"/>
      <c r="B3" s="129"/>
      <c r="C3" s="129" t="s">
        <v>332</v>
      </c>
      <c r="D3" s="129"/>
      <c r="E3" s="129"/>
      <c r="F3" s="129"/>
      <c r="G3" s="129"/>
      <c r="H3" s="129"/>
      <c r="I3" s="129"/>
      <c r="J3" s="129"/>
      <c r="K3" s="129"/>
      <c r="L3" s="129"/>
      <c r="M3" s="337"/>
      <c r="N3" s="337"/>
      <c r="O3" s="337"/>
      <c r="P3" s="337"/>
      <c r="Q3" s="337"/>
      <c r="R3" s="337"/>
      <c r="S3" s="337"/>
      <c r="T3" s="337"/>
      <c r="U3" s="337"/>
      <c r="V3" s="337"/>
      <c r="W3" s="337"/>
      <c r="X3" s="337"/>
      <c r="Y3" s="337"/>
      <c r="Z3" s="337"/>
      <c r="AA3" s="337"/>
      <c r="AB3" s="337"/>
      <c r="AC3" s="337"/>
      <c r="AD3" s="337"/>
      <c r="AE3" s="337"/>
      <c r="AF3" s="337"/>
      <c r="AG3" s="338"/>
      <c r="AH3" s="338"/>
    </row>
    <row r="4" spans="1:34" s="90" customFormat="1" ht="37.5" customHeight="1">
      <c r="A4" s="131"/>
      <c r="B4" s="131"/>
      <c r="C4" s="131"/>
      <c r="D4" s="131"/>
      <c r="E4" s="131"/>
      <c r="F4" s="131"/>
      <c r="G4" s="131"/>
      <c r="H4" s="131"/>
      <c r="I4" s="132"/>
      <c r="J4" s="132"/>
      <c r="K4" s="132"/>
      <c r="L4" s="132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40"/>
      <c r="X4" s="328"/>
      <c r="Y4" s="328"/>
      <c r="Z4" s="565"/>
      <c r="AA4" s="565"/>
      <c r="AB4" s="565"/>
      <c r="AC4" s="328"/>
      <c r="AD4" s="565" t="s">
        <v>167</v>
      </c>
      <c r="AE4" s="565"/>
      <c r="AF4" s="565"/>
      <c r="AG4" s="329"/>
      <c r="AH4" s="329"/>
    </row>
    <row r="5" spans="1:34" s="90" customFormat="1" ht="38.25" customHeight="1">
      <c r="A5" s="593" t="s">
        <v>32</v>
      </c>
      <c r="B5" s="575" t="s">
        <v>95</v>
      </c>
      <c r="C5" s="576"/>
      <c r="D5" s="576"/>
      <c r="E5" s="576"/>
      <c r="F5" s="576"/>
      <c r="G5" s="576"/>
      <c r="H5" s="576"/>
      <c r="I5" s="576"/>
      <c r="J5" s="576"/>
      <c r="K5" s="576"/>
      <c r="L5" s="577"/>
      <c r="M5" s="483" t="s">
        <v>33</v>
      </c>
      <c r="N5" s="484"/>
      <c r="O5" s="484"/>
      <c r="P5" s="485"/>
      <c r="Q5" s="483" t="s">
        <v>52</v>
      </c>
      <c r="R5" s="484"/>
      <c r="S5" s="484"/>
      <c r="T5" s="485"/>
      <c r="U5" s="483" t="s">
        <v>116</v>
      </c>
      <c r="V5" s="484"/>
      <c r="W5" s="484"/>
      <c r="X5" s="485"/>
      <c r="Y5" s="483" t="s">
        <v>68</v>
      </c>
      <c r="Z5" s="484"/>
      <c r="AA5" s="484"/>
      <c r="AB5" s="485"/>
      <c r="AC5" s="483" t="s">
        <v>34</v>
      </c>
      <c r="AD5" s="484"/>
      <c r="AE5" s="484"/>
      <c r="AF5" s="485"/>
      <c r="AG5" s="329"/>
      <c r="AH5" s="329"/>
    </row>
    <row r="6" spans="1:34" s="90" customFormat="1" ht="34.5" customHeight="1">
      <c r="A6" s="594"/>
      <c r="B6" s="578"/>
      <c r="C6" s="579"/>
      <c r="D6" s="579"/>
      <c r="E6" s="579"/>
      <c r="F6" s="579"/>
      <c r="G6" s="579"/>
      <c r="H6" s="579"/>
      <c r="I6" s="579"/>
      <c r="J6" s="579"/>
      <c r="K6" s="579"/>
      <c r="L6" s="580"/>
      <c r="M6" s="566" t="s">
        <v>93</v>
      </c>
      <c r="N6" s="566" t="s">
        <v>94</v>
      </c>
      <c r="O6" s="566" t="s">
        <v>101</v>
      </c>
      <c r="P6" s="566" t="s">
        <v>102</v>
      </c>
      <c r="Q6" s="566" t="s">
        <v>93</v>
      </c>
      <c r="R6" s="566" t="s">
        <v>94</v>
      </c>
      <c r="S6" s="566" t="s">
        <v>101</v>
      </c>
      <c r="T6" s="566" t="s">
        <v>102</v>
      </c>
      <c r="U6" s="566" t="s">
        <v>93</v>
      </c>
      <c r="V6" s="566" t="s">
        <v>94</v>
      </c>
      <c r="W6" s="566" t="s">
        <v>101</v>
      </c>
      <c r="X6" s="566" t="s">
        <v>102</v>
      </c>
      <c r="Y6" s="566" t="s">
        <v>93</v>
      </c>
      <c r="Z6" s="566" t="s">
        <v>94</v>
      </c>
      <c r="AA6" s="566" t="s">
        <v>101</v>
      </c>
      <c r="AB6" s="566" t="s">
        <v>102</v>
      </c>
      <c r="AC6" s="566" t="s">
        <v>93</v>
      </c>
      <c r="AD6" s="566" t="s">
        <v>94</v>
      </c>
      <c r="AE6" s="566" t="s">
        <v>101</v>
      </c>
      <c r="AF6" s="566" t="s">
        <v>102</v>
      </c>
      <c r="AG6" s="329"/>
      <c r="AH6" s="329"/>
    </row>
    <row r="7" spans="1:34" s="90" customFormat="1" ht="24.95" customHeight="1">
      <c r="A7" s="595"/>
      <c r="B7" s="581"/>
      <c r="C7" s="582"/>
      <c r="D7" s="582"/>
      <c r="E7" s="582"/>
      <c r="F7" s="582"/>
      <c r="G7" s="582"/>
      <c r="H7" s="582"/>
      <c r="I7" s="582"/>
      <c r="J7" s="582"/>
      <c r="K7" s="582"/>
      <c r="L7" s="583"/>
      <c r="M7" s="567"/>
      <c r="N7" s="567"/>
      <c r="O7" s="567"/>
      <c r="P7" s="567"/>
      <c r="Q7" s="567"/>
      <c r="R7" s="567"/>
      <c r="S7" s="567"/>
      <c r="T7" s="567"/>
      <c r="U7" s="567"/>
      <c r="V7" s="567"/>
      <c r="W7" s="567"/>
      <c r="X7" s="567"/>
      <c r="Y7" s="567"/>
      <c r="Z7" s="567"/>
      <c r="AA7" s="567"/>
      <c r="AB7" s="567"/>
      <c r="AC7" s="567"/>
      <c r="AD7" s="567"/>
      <c r="AE7" s="567"/>
      <c r="AF7" s="567"/>
      <c r="AG7" s="329"/>
      <c r="AH7" s="329"/>
    </row>
    <row r="8" spans="1:34" s="90" customFormat="1" ht="33.75" customHeight="1">
      <c r="A8" s="133">
        <v>1</v>
      </c>
      <c r="B8" s="574">
        <v>2</v>
      </c>
      <c r="C8" s="574"/>
      <c r="D8" s="574"/>
      <c r="E8" s="574"/>
      <c r="F8" s="574"/>
      <c r="G8" s="574"/>
      <c r="H8" s="574"/>
      <c r="I8" s="574"/>
      <c r="J8" s="574"/>
      <c r="K8" s="574"/>
      <c r="L8" s="574"/>
      <c r="M8" s="197">
        <v>3</v>
      </c>
      <c r="N8" s="197">
        <v>4</v>
      </c>
      <c r="O8" s="197">
        <v>5</v>
      </c>
      <c r="P8" s="197">
        <v>6</v>
      </c>
      <c r="Q8" s="197">
        <v>7</v>
      </c>
      <c r="R8" s="197">
        <v>8</v>
      </c>
      <c r="S8" s="197">
        <v>9</v>
      </c>
      <c r="T8" s="197">
        <v>10</v>
      </c>
      <c r="U8" s="197">
        <v>11</v>
      </c>
      <c r="V8" s="197">
        <v>12</v>
      </c>
      <c r="W8" s="197">
        <v>13</v>
      </c>
      <c r="X8" s="197">
        <v>14</v>
      </c>
      <c r="Y8" s="197">
        <v>15</v>
      </c>
      <c r="Z8" s="197">
        <v>16</v>
      </c>
      <c r="AA8" s="197">
        <v>17</v>
      </c>
      <c r="AB8" s="197">
        <v>18</v>
      </c>
      <c r="AC8" s="197">
        <v>19</v>
      </c>
      <c r="AD8" s="197">
        <v>20</v>
      </c>
      <c r="AE8" s="197">
        <v>21</v>
      </c>
      <c r="AF8" s="197">
        <v>22</v>
      </c>
      <c r="AG8" s="329"/>
      <c r="AH8" s="329"/>
    </row>
    <row r="9" spans="1:34" s="90" customFormat="1" ht="42" customHeight="1">
      <c r="A9" s="134">
        <v>1</v>
      </c>
      <c r="B9" s="584" t="s">
        <v>230</v>
      </c>
      <c r="C9" s="585"/>
      <c r="D9" s="585"/>
      <c r="E9" s="585"/>
      <c r="F9" s="585"/>
      <c r="G9" s="585"/>
      <c r="H9" s="585"/>
      <c r="I9" s="585"/>
      <c r="J9" s="585"/>
      <c r="K9" s="585"/>
      <c r="L9" s="586"/>
      <c r="M9" s="197">
        <v>0</v>
      </c>
      <c r="N9" s="197">
        <v>0</v>
      </c>
      <c r="O9" s="197">
        <f>N9-M9</f>
        <v>0</v>
      </c>
      <c r="P9" s="405" t="e">
        <f>N9/M9*100</f>
        <v>#DIV/0!</v>
      </c>
      <c r="Q9" s="197">
        <v>0</v>
      </c>
      <c r="R9" s="197">
        <v>0</v>
      </c>
      <c r="S9" s="197">
        <f>R9-Q9</f>
        <v>0</v>
      </c>
      <c r="T9" s="405" t="e">
        <f>R9/Q9*100</f>
        <v>#DIV/0!</v>
      </c>
      <c r="U9" s="220">
        <f>SUM(U10:U16)</f>
        <v>750</v>
      </c>
      <c r="V9" s="220">
        <f>SUM(V10:V16)</f>
        <v>136</v>
      </c>
      <c r="W9" s="197">
        <f>V9-U9</f>
        <v>-614</v>
      </c>
      <c r="X9" s="179">
        <f>V9/U9*100</f>
        <v>18.133333333333333</v>
      </c>
      <c r="Y9" s="197">
        <v>0</v>
      </c>
      <c r="Z9" s="197">
        <v>0</v>
      </c>
      <c r="AA9" s="197">
        <f>Z9-Y9</f>
        <v>0</v>
      </c>
      <c r="AB9" s="405" t="e">
        <f>Z9/Y9*100</f>
        <v>#DIV/0!</v>
      </c>
      <c r="AC9" s="220">
        <f t="shared" ref="AC9:AD25" si="0">SUM(M9,Q9,U9,Y9)</f>
        <v>750</v>
      </c>
      <c r="AD9" s="198">
        <f t="shared" si="0"/>
        <v>136</v>
      </c>
      <c r="AE9" s="197">
        <f>AD9-AC9</f>
        <v>-614</v>
      </c>
      <c r="AF9" s="179">
        <f>AD9/AC9*100</f>
        <v>18.133333333333333</v>
      </c>
      <c r="AG9" s="329"/>
      <c r="AH9" s="329"/>
    </row>
    <row r="10" spans="1:34" s="90" customFormat="1" ht="42" customHeight="1">
      <c r="A10" s="135"/>
      <c r="B10" s="560" t="s">
        <v>344</v>
      </c>
      <c r="C10" s="560"/>
      <c r="D10" s="560"/>
      <c r="E10" s="560"/>
      <c r="F10" s="560"/>
      <c r="G10" s="560"/>
      <c r="H10" s="560"/>
      <c r="I10" s="560"/>
      <c r="J10" s="560"/>
      <c r="K10" s="560"/>
      <c r="L10" s="560"/>
      <c r="M10" s="197">
        <v>0</v>
      </c>
      <c r="N10" s="197">
        <v>0</v>
      </c>
      <c r="O10" s="197"/>
      <c r="P10" s="385"/>
      <c r="Q10" s="197">
        <v>0</v>
      </c>
      <c r="R10" s="197">
        <v>0</v>
      </c>
      <c r="S10" s="197"/>
      <c r="T10" s="179"/>
      <c r="U10" s="197">
        <v>440</v>
      </c>
      <c r="V10" s="197">
        <v>0</v>
      </c>
      <c r="W10" s="373">
        <f t="shared" ref="W10:W12" si="1">V10-U10</f>
        <v>-440</v>
      </c>
      <c r="X10" s="179">
        <f t="shared" ref="X10:X12" si="2">V10/U10*100</f>
        <v>0</v>
      </c>
      <c r="Y10" s="197">
        <v>0</v>
      </c>
      <c r="Z10" s="197">
        <v>0</v>
      </c>
      <c r="AA10" s="197"/>
      <c r="AB10" s="179"/>
      <c r="AC10" s="197">
        <f t="shared" si="0"/>
        <v>440</v>
      </c>
      <c r="AD10" s="197">
        <f t="shared" si="0"/>
        <v>0</v>
      </c>
      <c r="AE10" s="393">
        <f t="shared" ref="AE10:AE14" si="3">AD10-AC10</f>
        <v>-440</v>
      </c>
      <c r="AF10" s="179">
        <f t="shared" ref="AF10:AF14" si="4">AD10/AC10*100</f>
        <v>0</v>
      </c>
      <c r="AG10" s="329"/>
      <c r="AH10" s="329"/>
    </row>
    <row r="11" spans="1:34" s="90" customFormat="1" ht="42" customHeight="1">
      <c r="A11" s="135"/>
      <c r="B11" s="560" t="s">
        <v>346</v>
      </c>
      <c r="C11" s="560"/>
      <c r="D11" s="560"/>
      <c r="E11" s="560"/>
      <c r="F11" s="560"/>
      <c r="G11" s="560"/>
      <c r="H11" s="560"/>
      <c r="I11" s="560"/>
      <c r="J11" s="560"/>
      <c r="K11" s="560"/>
      <c r="L11" s="560"/>
      <c r="M11" s="197">
        <v>0</v>
      </c>
      <c r="N11" s="197">
        <v>0</v>
      </c>
      <c r="O11" s="197"/>
      <c r="P11" s="179"/>
      <c r="Q11" s="197">
        <v>0</v>
      </c>
      <c r="R11" s="197">
        <v>0</v>
      </c>
      <c r="S11" s="197"/>
      <c r="T11" s="179"/>
      <c r="U11" s="197">
        <v>165</v>
      </c>
      <c r="V11" s="197">
        <v>0</v>
      </c>
      <c r="W11" s="373">
        <f t="shared" si="1"/>
        <v>-165</v>
      </c>
      <c r="X11" s="179">
        <f t="shared" si="2"/>
        <v>0</v>
      </c>
      <c r="Y11" s="197">
        <v>0</v>
      </c>
      <c r="Z11" s="197">
        <v>0</v>
      </c>
      <c r="AA11" s="197"/>
      <c r="AB11" s="179"/>
      <c r="AC11" s="197">
        <f t="shared" si="0"/>
        <v>165</v>
      </c>
      <c r="AD11" s="197">
        <f t="shared" si="0"/>
        <v>0</v>
      </c>
      <c r="AE11" s="393">
        <f t="shared" si="3"/>
        <v>-165</v>
      </c>
      <c r="AF11" s="179">
        <f t="shared" si="4"/>
        <v>0</v>
      </c>
      <c r="AG11" s="329"/>
      <c r="AH11" s="329"/>
    </row>
    <row r="12" spans="1:34" s="90" customFormat="1" ht="42" customHeight="1">
      <c r="A12" s="178"/>
      <c r="B12" s="557" t="s">
        <v>232</v>
      </c>
      <c r="C12" s="558"/>
      <c r="D12" s="558"/>
      <c r="E12" s="558"/>
      <c r="F12" s="558"/>
      <c r="G12" s="558"/>
      <c r="H12" s="558"/>
      <c r="I12" s="558"/>
      <c r="J12" s="558"/>
      <c r="K12" s="558"/>
      <c r="L12" s="559"/>
      <c r="M12" s="197">
        <v>0</v>
      </c>
      <c r="N12" s="197">
        <v>0</v>
      </c>
      <c r="O12" s="197"/>
      <c r="P12" s="179"/>
      <c r="Q12" s="197">
        <v>0</v>
      </c>
      <c r="R12" s="197">
        <v>0</v>
      </c>
      <c r="S12" s="197"/>
      <c r="T12" s="179"/>
      <c r="U12" s="197">
        <v>0</v>
      </c>
      <c r="V12" s="197">
        <v>8</v>
      </c>
      <c r="W12" s="373">
        <f t="shared" si="1"/>
        <v>8</v>
      </c>
      <c r="X12" s="405" t="e">
        <f t="shared" si="2"/>
        <v>#DIV/0!</v>
      </c>
      <c r="Y12" s="197">
        <v>0</v>
      </c>
      <c r="Z12" s="197">
        <v>0</v>
      </c>
      <c r="AA12" s="197"/>
      <c r="AB12" s="179"/>
      <c r="AC12" s="197">
        <f t="shared" si="0"/>
        <v>0</v>
      </c>
      <c r="AD12" s="197">
        <f t="shared" si="0"/>
        <v>8</v>
      </c>
      <c r="AE12" s="393">
        <f t="shared" si="3"/>
        <v>8</v>
      </c>
      <c r="AF12" s="405" t="e">
        <f t="shared" si="4"/>
        <v>#DIV/0!</v>
      </c>
      <c r="AG12" s="329"/>
      <c r="AH12" s="329"/>
    </row>
    <row r="13" spans="1:34" s="90" customFormat="1" ht="42" customHeight="1">
      <c r="A13" s="188"/>
      <c r="B13" s="571" t="s">
        <v>310</v>
      </c>
      <c r="C13" s="572"/>
      <c r="D13" s="572"/>
      <c r="E13" s="572"/>
      <c r="F13" s="572"/>
      <c r="G13" s="572"/>
      <c r="H13" s="572"/>
      <c r="I13" s="572"/>
      <c r="J13" s="572"/>
      <c r="K13" s="572"/>
      <c r="L13" s="573"/>
      <c r="M13" s="189">
        <v>0</v>
      </c>
      <c r="N13" s="189">
        <v>0</v>
      </c>
      <c r="O13" s="189"/>
      <c r="P13" s="190"/>
      <c r="Q13" s="189">
        <v>0</v>
      </c>
      <c r="R13" s="189">
        <v>0</v>
      </c>
      <c r="S13" s="189"/>
      <c r="T13" s="190"/>
      <c r="U13" s="189">
        <v>110</v>
      </c>
      <c r="V13" s="189">
        <v>10</v>
      </c>
      <c r="W13" s="373">
        <f t="shared" ref="W13:W14" si="5">V13-U13</f>
        <v>-100</v>
      </c>
      <c r="X13" s="179">
        <f t="shared" ref="X13:X16" si="6">V13/U13*100</f>
        <v>9.0909090909090917</v>
      </c>
      <c r="Y13" s="189"/>
      <c r="Z13" s="189"/>
      <c r="AA13" s="189"/>
      <c r="AB13" s="190"/>
      <c r="AC13" s="197">
        <f t="shared" si="0"/>
        <v>110</v>
      </c>
      <c r="AD13" s="189">
        <v>0</v>
      </c>
      <c r="AE13" s="393">
        <f t="shared" si="3"/>
        <v>-110</v>
      </c>
      <c r="AF13" s="179">
        <f t="shared" si="4"/>
        <v>0</v>
      </c>
      <c r="AG13" s="329"/>
      <c r="AH13" s="329"/>
    </row>
    <row r="14" spans="1:34" s="90" customFormat="1" ht="42" customHeight="1">
      <c r="A14" s="199"/>
      <c r="B14" s="557" t="s">
        <v>345</v>
      </c>
      <c r="C14" s="558"/>
      <c r="D14" s="558"/>
      <c r="E14" s="558"/>
      <c r="F14" s="558"/>
      <c r="G14" s="558"/>
      <c r="H14" s="558"/>
      <c r="I14" s="558"/>
      <c r="J14" s="558"/>
      <c r="K14" s="558"/>
      <c r="L14" s="559"/>
      <c r="M14" s="200"/>
      <c r="N14" s="200"/>
      <c r="O14" s="200"/>
      <c r="P14" s="201"/>
      <c r="Q14" s="200"/>
      <c r="R14" s="200"/>
      <c r="S14" s="200"/>
      <c r="T14" s="201"/>
      <c r="U14" s="200">
        <v>35</v>
      </c>
      <c r="V14" s="435">
        <v>62</v>
      </c>
      <c r="W14" s="373">
        <f t="shared" si="5"/>
        <v>27</v>
      </c>
      <c r="X14" s="179">
        <f t="shared" si="6"/>
        <v>177.14285714285714</v>
      </c>
      <c r="Y14" s="200"/>
      <c r="Z14" s="200"/>
      <c r="AA14" s="200"/>
      <c r="AB14" s="201"/>
      <c r="AC14" s="200">
        <v>0</v>
      </c>
      <c r="AD14" s="197">
        <f t="shared" si="0"/>
        <v>62</v>
      </c>
      <c r="AE14" s="393">
        <f t="shared" si="3"/>
        <v>62</v>
      </c>
      <c r="AF14" s="405" t="e">
        <f t="shared" si="4"/>
        <v>#DIV/0!</v>
      </c>
      <c r="AG14" s="329"/>
      <c r="AH14" s="329"/>
    </row>
    <row r="15" spans="1:34" s="90" customFormat="1" ht="42" customHeight="1">
      <c r="A15" s="431"/>
      <c r="B15" s="557" t="s">
        <v>320</v>
      </c>
      <c r="C15" s="558"/>
      <c r="D15" s="558"/>
      <c r="E15" s="558"/>
      <c r="F15" s="558"/>
      <c r="G15" s="558"/>
      <c r="H15" s="558"/>
      <c r="I15" s="558"/>
      <c r="J15" s="558"/>
      <c r="K15" s="558"/>
      <c r="L15" s="559"/>
      <c r="M15" s="432"/>
      <c r="N15" s="432"/>
      <c r="O15" s="432"/>
      <c r="P15" s="433"/>
      <c r="Q15" s="432"/>
      <c r="R15" s="432"/>
      <c r="S15" s="432"/>
      <c r="T15" s="433"/>
      <c r="U15" s="432">
        <v>0</v>
      </c>
      <c r="V15" s="436">
        <v>49</v>
      </c>
      <c r="W15" s="428">
        <f t="shared" ref="W15" si="7">V15-U15</f>
        <v>49</v>
      </c>
      <c r="X15" s="405" t="e">
        <f t="shared" ref="X15" si="8">V15/U15*100</f>
        <v>#DIV/0!</v>
      </c>
      <c r="Y15" s="432"/>
      <c r="Z15" s="432"/>
      <c r="AA15" s="432"/>
      <c r="AB15" s="433"/>
      <c r="AC15" s="432"/>
      <c r="AD15" s="432">
        <f t="shared" si="0"/>
        <v>49</v>
      </c>
      <c r="AE15" s="432"/>
      <c r="AF15" s="434"/>
      <c r="AG15" s="329"/>
      <c r="AH15" s="329"/>
    </row>
    <row r="16" spans="1:34" s="90" customFormat="1" ht="45.75" customHeight="1">
      <c r="A16" s="134"/>
      <c r="B16" s="557" t="s">
        <v>233</v>
      </c>
      <c r="C16" s="558"/>
      <c r="D16" s="558"/>
      <c r="E16" s="558"/>
      <c r="F16" s="558"/>
      <c r="G16" s="558"/>
      <c r="H16" s="558"/>
      <c r="I16" s="558"/>
      <c r="J16" s="558"/>
      <c r="K16" s="558"/>
      <c r="L16" s="559"/>
      <c r="M16" s="197">
        <v>0</v>
      </c>
      <c r="N16" s="197">
        <v>0</v>
      </c>
      <c r="O16" s="197">
        <f>N16-M16</f>
        <v>0</v>
      </c>
      <c r="P16" s="405" t="e">
        <f>N16/M16*100</f>
        <v>#DIV/0!</v>
      </c>
      <c r="Q16" s="197">
        <v>0</v>
      </c>
      <c r="R16" s="197">
        <v>0</v>
      </c>
      <c r="S16" s="197">
        <f>R16-Q16</f>
        <v>0</v>
      </c>
      <c r="T16" s="405" t="e">
        <f>R16/Q16*100</f>
        <v>#DIV/0!</v>
      </c>
      <c r="U16" s="197">
        <v>0</v>
      </c>
      <c r="V16" s="197">
        <v>7</v>
      </c>
      <c r="W16" s="197">
        <f>V16-U16</f>
        <v>7</v>
      </c>
      <c r="X16" s="405" t="e">
        <f t="shared" si="6"/>
        <v>#DIV/0!</v>
      </c>
      <c r="Y16" s="197">
        <v>0</v>
      </c>
      <c r="Z16" s="197">
        <v>0</v>
      </c>
      <c r="AA16" s="197">
        <f>Z16-Y16</f>
        <v>0</v>
      </c>
      <c r="AB16" s="405" t="e">
        <f>Z16/Y16*100</f>
        <v>#DIV/0!</v>
      </c>
      <c r="AC16" s="197">
        <f t="shared" si="0"/>
        <v>0</v>
      </c>
      <c r="AD16" s="197">
        <f t="shared" si="0"/>
        <v>7</v>
      </c>
      <c r="AE16" s="197">
        <f>AD16-AC16</f>
        <v>7</v>
      </c>
      <c r="AF16" s="405" t="e">
        <f>AD16/AC16*100</f>
        <v>#DIV/0!</v>
      </c>
      <c r="AG16" s="329"/>
      <c r="AH16" s="329"/>
    </row>
    <row r="17" spans="1:34" s="90" customFormat="1" ht="43.5" customHeight="1">
      <c r="A17" s="178">
        <v>2</v>
      </c>
      <c r="B17" s="554" t="s">
        <v>231</v>
      </c>
      <c r="C17" s="555"/>
      <c r="D17" s="555"/>
      <c r="E17" s="555"/>
      <c r="F17" s="555"/>
      <c r="G17" s="555"/>
      <c r="H17" s="555"/>
      <c r="I17" s="555"/>
      <c r="J17" s="555"/>
      <c r="K17" s="555"/>
      <c r="L17" s="556"/>
      <c r="M17" s="197">
        <v>0</v>
      </c>
      <c r="N17" s="197">
        <v>0</v>
      </c>
      <c r="O17" s="197">
        <f>N17-M17</f>
        <v>0</v>
      </c>
      <c r="P17" s="405" t="e">
        <f>N17/M17*100</f>
        <v>#DIV/0!</v>
      </c>
      <c r="Q17" s="197">
        <v>0</v>
      </c>
      <c r="R17" s="197">
        <v>0</v>
      </c>
      <c r="S17" s="197">
        <f>R17-Q17</f>
        <v>0</v>
      </c>
      <c r="T17" s="405" t="e">
        <f>R17/Q17*100</f>
        <v>#DIV/0!</v>
      </c>
      <c r="U17" s="198">
        <v>110</v>
      </c>
      <c r="V17" s="198">
        <v>437</v>
      </c>
      <c r="W17" s="197">
        <f>V17-U17</f>
        <v>327</v>
      </c>
      <c r="X17" s="179">
        <f>V17/U17*100</f>
        <v>397.27272727272725</v>
      </c>
      <c r="Y17" s="197">
        <v>0</v>
      </c>
      <c r="Z17" s="197">
        <v>0</v>
      </c>
      <c r="AA17" s="197">
        <f>Z17-Y17</f>
        <v>0</v>
      </c>
      <c r="AB17" s="405" t="e">
        <f>Z17/Y17*100</f>
        <v>#DIV/0!</v>
      </c>
      <c r="AC17" s="198">
        <f t="shared" si="0"/>
        <v>110</v>
      </c>
      <c r="AD17" s="198">
        <f t="shared" si="0"/>
        <v>437</v>
      </c>
      <c r="AE17" s="197">
        <f>AD17-AC17</f>
        <v>327</v>
      </c>
      <c r="AF17" s="179">
        <f>AD17/AC17*100</f>
        <v>397.27272727272725</v>
      </c>
      <c r="AG17" s="329"/>
      <c r="AH17" s="329"/>
    </row>
    <row r="18" spans="1:34" s="90" customFormat="1" ht="36.75" customHeight="1">
      <c r="A18" s="178"/>
      <c r="B18" s="557" t="s">
        <v>372</v>
      </c>
      <c r="C18" s="558"/>
      <c r="D18" s="558"/>
      <c r="E18" s="558"/>
      <c r="F18" s="558"/>
      <c r="G18" s="558"/>
      <c r="H18" s="558"/>
      <c r="I18" s="558"/>
      <c r="J18" s="558"/>
      <c r="K18" s="558"/>
      <c r="L18" s="559"/>
      <c r="M18" s="197">
        <v>0</v>
      </c>
      <c r="N18" s="197">
        <v>0</v>
      </c>
      <c r="O18" s="197"/>
      <c r="P18" s="179"/>
      <c r="Q18" s="197">
        <v>0</v>
      </c>
      <c r="R18" s="197">
        <v>0</v>
      </c>
      <c r="S18" s="197"/>
      <c r="T18" s="179"/>
      <c r="U18" s="197">
        <v>110</v>
      </c>
      <c r="V18" s="429">
        <v>437</v>
      </c>
      <c r="W18" s="373">
        <f t="shared" ref="W18:W22" si="9">V18-U18</f>
        <v>327</v>
      </c>
      <c r="X18" s="179">
        <f t="shared" ref="X18:X22" si="10">V18/U18*100</f>
        <v>397.27272727272725</v>
      </c>
      <c r="Y18" s="197">
        <v>0</v>
      </c>
      <c r="Z18" s="197">
        <v>0</v>
      </c>
      <c r="AA18" s="197"/>
      <c r="AB18" s="179"/>
      <c r="AC18" s="197">
        <f t="shared" si="0"/>
        <v>110</v>
      </c>
      <c r="AD18" s="197">
        <f t="shared" si="0"/>
        <v>437</v>
      </c>
      <c r="AE18" s="393">
        <f t="shared" ref="AE18:AE22" si="11">AD18-AC18</f>
        <v>327</v>
      </c>
      <c r="AF18" s="179">
        <f t="shared" ref="AF18:AF22" si="12">AD18/AC18*100</f>
        <v>397.27272727272725</v>
      </c>
      <c r="AG18" s="329"/>
      <c r="AH18" s="329"/>
    </row>
    <row r="19" spans="1:34" s="90" customFormat="1" ht="38.25" customHeight="1">
      <c r="A19" s="384">
        <v>3</v>
      </c>
      <c r="B19" s="554" t="s">
        <v>373</v>
      </c>
      <c r="C19" s="555"/>
      <c r="D19" s="555"/>
      <c r="E19" s="555"/>
      <c r="F19" s="555"/>
      <c r="G19" s="555"/>
      <c r="H19" s="555"/>
      <c r="I19" s="555"/>
      <c r="J19" s="555"/>
      <c r="K19" s="555"/>
      <c r="L19" s="556"/>
      <c r="M19" s="373">
        <v>0</v>
      </c>
      <c r="N19" s="373">
        <v>0</v>
      </c>
      <c r="O19" s="373"/>
      <c r="P19" s="179"/>
      <c r="Q19" s="373">
        <v>0</v>
      </c>
      <c r="R19" s="373">
        <v>0</v>
      </c>
      <c r="S19" s="373"/>
      <c r="T19" s="179"/>
      <c r="U19" s="374">
        <v>0</v>
      </c>
      <c r="V19" s="374">
        <f>SUM(V20:V21)</f>
        <v>614</v>
      </c>
      <c r="W19" s="373">
        <f t="shared" si="9"/>
        <v>614</v>
      </c>
      <c r="X19" s="405" t="e">
        <f t="shared" si="10"/>
        <v>#DIV/0!</v>
      </c>
      <c r="Y19" s="373">
        <v>0</v>
      </c>
      <c r="Z19" s="373">
        <v>0</v>
      </c>
      <c r="AA19" s="373"/>
      <c r="AB19" s="179"/>
      <c r="AC19" s="373">
        <f t="shared" ref="AC19" si="13">SUM(M19,Q19,U19,Y19)</f>
        <v>0</v>
      </c>
      <c r="AD19" s="374">
        <f t="shared" ref="AD19" si="14">SUM(N19,R19,V19,Z19)</f>
        <v>614</v>
      </c>
      <c r="AE19" s="393">
        <f t="shared" si="11"/>
        <v>614</v>
      </c>
      <c r="AF19" s="405" t="e">
        <f t="shared" si="12"/>
        <v>#DIV/0!</v>
      </c>
      <c r="AG19" s="329"/>
      <c r="AH19" s="329"/>
    </row>
    <row r="20" spans="1:34" s="90" customFormat="1" ht="43.5" customHeight="1">
      <c r="A20" s="384"/>
      <c r="B20" s="557" t="s">
        <v>360</v>
      </c>
      <c r="C20" s="558"/>
      <c r="D20" s="558"/>
      <c r="E20" s="558"/>
      <c r="F20" s="558"/>
      <c r="G20" s="558"/>
      <c r="H20" s="558"/>
      <c r="I20" s="558"/>
      <c r="J20" s="558"/>
      <c r="K20" s="558"/>
      <c r="L20" s="559"/>
      <c r="M20" s="373">
        <v>0</v>
      </c>
      <c r="N20" s="373">
        <v>0</v>
      </c>
      <c r="O20" s="373"/>
      <c r="P20" s="179"/>
      <c r="Q20" s="373">
        <v>0</v>
      </c>
      <c r="R20" s="373">
        <v>0</v>
      </c>
      <c r="S20" s="373"/>
      <c r="T20" s="179"/>
      <c r="U20" s="373">
        <v>0</v>
      </c>
      <c r="V20" s="373">
        <v>417</v>
      </c>
      <c r="W20" s="373">
        <f t="shared" si="9"/>
        <v>417</v>
      </c>
      <c r="X20" s="405" t="e">
        <f t="shared" si="10"/>
        <v>#DIV/0!</v>
      </c>
      <c r="Y20" s="373">
        <v>0</v>
      </c>
      <c r="Z20" s="373">
        <v>0</v>
      </c>
      <c r="AA20" s="373"/>
      <c r="AB20" s="179"/>
      <c r="AC20" s="373">
        <f t="shared" ref="AC20:AC21" si="15">SUM(M20,Q20,U20,Y20)</f>
        <v>0</v>
      </c>
      <c r="AD20" s="373">
        <f t="shared" ref="AD20:AD21" si="16">SUM(N20,R20,V20,Z20)</f>
        <v>417</v>
      </c>
      <c r="AE20" s="393">
        <f t="shared" si="11"/>
        <v>417</v>
      </c>
      <c r="AF20" s="405" t="e">
        <f t="shared" si="12"/>
        <v>#DIV/0!</v>
      </c>
      <c r="AG20" s="329"/>
      <c r="AH20" s="329"/>
    </row>
    <row r="21" spans="1:34" s="90" customFormat="1" ht="35.25" customHeight="1">
      <c r="A21" s="384"/>
      <c r="B21" s="557" t="s">
        <v>359</v>
      </c>
      <c r="C21" s="558"/>
      <c r="D21" s="558"/>
      <c r="E21" s="558"/>
      <c r="F21" s="558"/>
      <c r="G21" s="558"/>
      <c r="H21" s="558"/>
      <c r="I21" s="558"/>
      <c r="J21" s="558"/>
      <c r="K21" s="558"/>
      <c r="L21" s="559"/>
      <c r="M21" s="373">
        <v>0</v>
      </c>
      <c r="N21" s="373">
        <v>0</v>
      </c>
      <c r="O21" s="373"/>
      <c r="P21" s="179"/>
      <c r="Q21" s="373">
        <v>0</v>
      </c>
      <c r="R21" s="373">
        <v>0</v>
      </c>
      <c r="S21" s="373"/>
      <c r="T21" s="179"/>
      <c r="U21" s="373">
        <v>0</v>
      </c>
      <c r="V21" s="373">
        <v>197</v>
      </c>
      <c r="W21" s="373">
        <f t="shared" si="9"/>
        <v>197</v>
      </c>
      <c r="X21" s="405" t="e">
        <f t="shared" si="10"/>
        <v>#DIV/0!</v>
      </c>
      <c r="Y21" s="373">
        <v>0</v>
      </c>
      <c r="Z21" s="373">
        <v>0</v>
      </c>
      <c r="AA21" s="373"/>
      <c r="AB21" s="179"/>
      <c r="AC21" s="373">
        <f t="shared" si="15"/>
        <v>0</v>
      </c>
      <c r="AD21" s="373">
        <f t="shared" si="16"/>
        <v>197</v>
      </c>
      <c r="AE21" s="393">
        <f t="shared" si="11"/>
        <v>197</v>
      </c>
      <c r="AF21" s="405" t="e">
        <f t="shared" si="12"/>
        <v>#DIV/0!</v>
      </c>
      <c r="AG21" s="329"/>
      <c r="AH21" s="329"/>
    </row>
    <row r="22" spans="1:34" s="90" customFormat="1" ht="43.5" customHeight="1">
      <c r="A22" s="178">
        <v>4</v>
      </c>
      <c r="B22" s="554" t="s">
        <v>234</v>
      </c>
      <c r="C22" s="561"/>
      <c r="D22" s="561"/>
      <c r="E22" s="561"/>
      <c r="F22" s="561"/>
      <c r="G22" s="561"/>
      <c r="H22" s="561"/>
      <c r="I22" s="561"/>
      <c r="J22" s="561"/>
      <c r="K22" s="561"/>
      <c r="L22" s="562"/>
      <c r="M22" s="197">
        <v>0</v>
      </c>
      <c r="N22" s="197">
        <v>0</v>
      </c>
      <c r="O22" s="197"/>
      <c r="P22" s="179"/>
      <c r="Q22" s="197">
        <v>0</v>
      </c>
      <c r="R22" s="197">
        <v>0</v>
      </c>
      <c r="S22" s="197"/>
      <c r="T22" s="179"/>
      <c r="U22" s="198">
        <v>0</v>
      </c>
      <c r="V22" s="220">
        <f>SUM(V23:V24)</f>
        <v>108</v>
      </c>
      <c r="W22" s="373">
        <f t="shared" si="9"/>
        <v>108</v>
      </c>
      <c r="X22" s="405" t="e">
        <f t="shared" si="10"/>
        <v>#DIV/0!</v>
      </c>
      <c r="Y22" s="197">
        <v>0</v>
      </c>
      <c r="Z22" s="197">
        <v>0</v>
      </c>
      <c r="AA22" s="197"/>
      <c r="AB22" s="179"/>
      <c r="AC22" s="197">
        <f t="shared" si="0"/>
        <v>0</v>
      </c>
      <c r="AD22" s="374">
        <f t="shared" si="0"/>
        <v>108</v>
      </c>
      <c r="AE22" s="393">
        <f t="shared" si="11"/>
        <v>108</v>
      </c>
      <c r="AF22" s="405" t="e">
        <f t="shared" si="12"/>
        <v>#DIV/0!</v>
      </c>
      <c r="AG22" s="329"/>
      <c r="AH22" s="329"/>
    </row>
    <row r="23" spans="1:34" s="90" customFormat="1" ht="45" customHeight="1">
      <c r="A23" s="135"/>
      <c r="B23" s="557" t="s">
        <v>361</v>
      </c>
      <c r="C23" s="558"/>
      <c r="D23" s="558"/>
      <c r="E23" s="558"/>
      <c r="F23" s="558"/>
      <c r="G23" s="558"/>
      <c r="H23" s="558"/>
      <c r="I23" s="558"/>
      <c r="J23" s="558"/>
      <c r="K23" s="558"/>
      <c r="L23" s="559"/>
      <c r="M23" s="373">
        <v>0</v>
      </c>
      <c r="N23" s="373">
        <v>0</v>
      </c>
      <c r="O23" s="373">
        <f t="shared" ref="O23" si="17">N23-M23</f>
        <v>0</v>
      </c>
      <c r="P23" s="405" t="e">
        <f t="shared" ref="P23" si="18">N23/M23*100</f>
        <v>#DIV/0!</v>
      </c>
      <c r="Q23" s="373">
        <v>0</v>
      </c>
      <c r="R23" s="373">
        <v>0</v>
      </c>
      <c r="S23" s="373">
        <f t="shared" ref="S23" si="19">R23-Q23</f>
        <v>0</v>
      </c>
      <c r="T23" s="405" t="e">
        <f t="shared" ref="T23" si="20">R23/Q23*100</f>
        <v>#DIV/0!</v>
      </c>
      <c r="U23" s="373">
        <v>0</v>
      </c>
      <c r="V23" s="373">
        <v>50</v>
      </c>
      <c r="W23" s="373">
        <f t="shared" ref="W23" si="21">V23-U23</f>
        <v>50</v>
      </c>
      <c r="X23" s="405" t="e">
        <f t="shared" ref="X23" si="22">V23/U23*100</f>
        <v>#DIV/0!</v>
      </c>
      <c r="Y23" s="373">
        <v>0</v>
      </c>
      <c r="Z23" s="373">
        <v>0</v>
      </c>
      <c r="AA23" s="373">
        <f t="shared" ref="AA23" si="23">Z23-Y23</f>
        <v>0</v>
      </c>
      <c r="AB23" s="405" t="e">
        <f t="shared" ref="AB23" si="24">Z23/Y23*100</f>
        <v>#DIV/0!</v>
      </c>
      <c r="AC23" s="374">
        <f t="shared" si="0"/>
        <v>0</v>
      </c>
      <c r="AD23" s="373">
        <f t="shared" si="0"/>
        <v>50</v>
      </c>
      <c r="AE23" s="373">
        <f t="shared" ref="AE23" si="25">AD23-AC23</f>
        <v>50</v>
      </c>
      <c r="AF23" s="405" t="e">
        <f t="shared" ref="AF23" si="26">AD23/AC23*100</f>
        <v>#DIV/0!</v>
      </c>
      <c r="AG23" s="329"/>
      <c r="AH23" s="329"/>
    </row>
    <row r="24" spans="1:34" s="90" customFormat="1" ht="45" customHeight="1">
      <c r="A24" s="135"/>
      <c r="B24" s="587" t="s">
        <v>376</v>
      </c>
      <c r="C24" s="588"/>
      <c r="D24" s="588"/>
      <c r="E24" s="588"/>
      <c r="F24" s="588"/>
      <c r="G24" s="588"/>
      <c r="H24" s="588"/>
      <c r="I24" s="588"/>
      <c r="J24" s="588"/>
      <c r="K24" s="588"/>
      <c r="L24" s="589"/>
      <c r="M24" s="373">
        <v>0</v>
      </c>
      <c r="N24" s="373">
        <v>0</v>
      </c>
      <c r="O24" s="373">
        <f>N24-M24</f>
        <v>0</v>
      </c>
      <c r="P24" s="405" t="e">
        <f>N24/M24*100</f>
        <v>#DIV/0!</v>
      </c>
      <c r="Q24" s="373">
        <v>0</v>
      </c>
      <c r="R24" s="373">
        <v>0</v>
      </c>
      <c r="S24" s="373">
        <f>R24-Q24</f>
        <v>0</v>
      </c>
      <c r="T24" s="405" t="e">
        <f>R24/Q24*100</f>
        <v>#DIV/0!</v>
      </c>
      <c r="U24" s="373">
        <v>0</v>
      </c>
      <c r="V24" s="373">
        <v>58</v>
      </c>
      <c r="W24" s="373">
        <f>V24-U24</f>
        <v>58</v>
      </c>
      <c r="X24" s="405" t="e">
        <f>V24/U24*100</f>
        <v>#DIV/0!</v>
      </c>
      <c r="Y24" s="373">
        <v>0</v>
      </c>
      <c r="Z24" s="373">
        <v>0</v>
      </c>
      <c r="AA24" s="373">
        <f>Z24-Y24</f>
        <v>0</v>
      </c>
      <c r="AB24" s="405" t="e">
        <f>Z24/Y24*100</f>
        <v>#DIV/0!</v>
      </c>
      <c r="AC24" s="374">
        <f t="shared" ref="AC24" si="27">SUM(M24,Q24,U24,Y24)</f>
        <v>0</v>
      </c>
      <c r="AD24" s="373">
        <f t="shared" ref="AD24" si="28">SUM(N24,R24,V24,Z24)</f>
        <v>58</v>
      </c>
      <c r="AE24" s="373">
        <f>AD24-AC24</f>
        <v>58</v>
      </c>
      <c r="AF24" s="405" t="e">
        <f>AD24/AC24*100</f>
        <v>#DIV/0!</v>
      </c>
      <c r="AG24" s="329"/>
      <c r="AH24" s="329"/>
    </row>
    <row r="25" spans="1:34" s="90" customFormat="1" ht="33.75" customHeight="1">
      <c r="A25" s="554" t="s">
        <v>34</v>
      </c>
      <c r="B25" s="555"/>
      <c r="C25" s="555"/>
      <c r="D25" s="555"/>
      <c r="E25" s="555"/>
      <c r="F25" s="555"/>
      <c r="G25" s="555"/>
      <c r="H25" s="555"/>
      <c r="I25" s="555"/>
      <c r="J25" s="555"/>
      <c r="K25" s="555"/>
      <c r="L25" s="556"/>
      <c r="M25" s="198">
        <f>SUM(M9:M22)</f>
        <v>0</v>
      </c>
      <c r="N25" s="198">
        <f>SUM(N9:N22)</f>
        <v>0</v>
      </c>
      <c r="O25" s="198">
        <f>SUM(O9:O22)</f>
        <v>0</v>
      </c>
      <c r="P25" s="396" t="e">
        <f>N25/M25*100</f>
        <v>#DIV/0!</v>
      </c>
      <c r="Q25" s="198">
        <f>SUM(Q9:Q22)</f>
        <v>0</v>
      </c>
      <c r="R25" s="198">
        <f>SUM(R9:R22)</f>
        <v>0</v>
      </c>
      <c r="S25" s="198">
        <f>SUM(S9:S22)</f>
        <v>0</v>
      </c>
      <c r="T25" s="396" t="e">
        <f>R25/Q25*100</f>
        <v>#DIV/0!</v>
      </c>
      <c r="U25" s="220">
        <f>U9+U17+U19+U22</f>
        <v>860</v>
      </c>
      <c r="V25" s="220">
        <f>V9+V17+V19+V22</f>
        <v>1295</v>
      </c>
      <c r="W25" s="198">
        <f>SUM(W9:W22)</f>
        <v>762</v>
      </c>
      <c r="X25" s="180">
        <f>V25/U25*100</f>
        <v>150.58139534883722</v>
      </c>
      <c r="Y25" s="198">
        <f>SUM(Y9:Y22)</f>
        <v>0</v>
      </c>
      <c r="Z25" s="198">
        <f>SUM(Z9:Z22)</f>
        <v>0</v>
      </c>
      <c r="AA25" s="198">
        <f>SUM(AA9:AA22)</f>
        <v>0</v>
      </c>
      <c r="AB25" s="396" t="e">
        <f>Z25/Y25*100</f>
        <v>#DIV/0!</v>
      </c>
      <c r="AC25" s="198">
        <f t="shared" si="0"/>
        <v>860</v>
      </c>
      <c r="AD25" s="198">
        <f t="shared" si="0"/>
        <v>1295</v>
      </c>
      <c r="AE25" s="198">
        <f>SUM(AE9:AE22)</f>
        <v>738</v>
      </c>
      <c r="AF25" s="180">
        <f>AD25/AC25*100</f>
        <v>150.58139534883722</v>
      </c>
      <c r="AG25" s="329"/>
      <c r="AH25" s="329"/>
    </row>
    <row r="26" spans="1:34" s="90" customFormat="1" ht="34.5" customHeight="1">
      <c r="A26" s="557" t="s">
        <v>35</v>
      </c>
      <c r="B26" s="558"/>
      <c r="C26" s="558"/>
      <c r="D26" s="558"/>
      <c r="E26" s="558"/>
      <c r="F26" s="558"/>
      <c r="G26" s="558"/>
      <c r="H26" s="558"/>
      <c r="I26" s="558"/>
      <c r="J26" s="558"/>
      <c r="K26" s="558"/>
      <c r="L26" s="559"/>
      <c r="M26" s="197">
        <f>M25/AC25*100</f>
        <v>0</v>
      </c>
      <c r="N26" s="197">
        <f>N25/AD25*100</f>
        <v>0</v>
      </c>
      <c r="O26" s="197"/>
      <c r="P26" s="197"/>
      <c r="Q26" s="197">
        <v>0</v>
      </c>
      <c r="R26" s="197">
        <v>0</v>
      </c>
      <c r="S26" s="197"/>
      <c r="T26" s="197"/>
      <c r="U26" s="197">
        <f>U25/AC25*100</f>
        <v>100</v>
      </c>
      <c r="V26" s="197">
        <f>V25/AD25*100</f>
        <v>100</v>
      </c>
      <c r="W26" s="197"/>
      <c r="X26" s="197"/>
      <c r="Y26" s="197">
        <v>0</v>
      </c>
      <c r="Z26" s="197">
        <v>0</v>
      </c>
      <c r="AA26" s="197"/>
      <c r="AB26" s="197"/>
      <c r="AC26" s="197">
        <f>SUM(M26,Q26,U26,Y26)</f>
        <v>100</v>
      </c>
      <c r="AD26" s="197">
        <f>SUM(N26,R26,V26,Z26)</f>
        <v>100</v>
      </c>
      <c r="AE26" s="197"/>
      <c r="AF26" s="197"/>
      <c r="AG26" s="329"/>
      <c r="AH26" s="329"/>
    </row>
    <row r="27" spans="1:34" s="90" customFormat="1" ht="34.5" customHeight="1">
      <c r="A27" s="136"/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326"/>
      <c r="N27" s="326"/>
      <c r="O27" s="326"/>
      <c r="P27" s="326"/>
      <c r="Q27" s="326"/>
      <c r="R27" s="326"/>
      <c r="S27" s="326"/>
      <c r="T27" s="326"/>
      <c r="U27" s="326"/>
      <c r="V27" s="326"/>
      <c r="W27" s="326"/>
      <c r="X27" s="326"/>
      <c r="Y27" s="326"/>
      <c r="Z27" s="326"/>
      <c r="AA27" s="326"/>
      <c r="AB27" s="326"/>
      <c r="AC27" s="326"/>
      <c r="AD27" s="326"/>
      <c r="AE27" s="326"/>
      <c r="AF27" s="326"/>
      <c r="AG27" s="329"/>
      <c r="AH27" s="329"/>
    </row>
    <row r="28" spans="1:34" s="90" customFormat="1" ht="15" customHeight="1">
      <c r="A28" s="137"/>
      <c r="B28" s="137"/>
      <c r="C28" s="137"/>
      <c r="D28" s="138"/>
      <c r="E28" s="138"/>
      <c r="F28" s="138"/>
      <c r="G28" s="138"/>
      <c r="H28" s="138"/>
      <c r="I28" s="138"/>
      <c r="J28" s="138"/>
      <c r="K28" s="138"/>
      <c r="L28" s="138"/>
      <c r="M28" s="341"/>
      <c r="N28" s="341"/>
      <c r="O28" s="341"/>
      <c r="P28" s="341"/>
      <c r="Q28" s="341"/>
      <c r="R28" s="341"/>
      <c r="S28" s="341"/>
      <c r="T28" s="341"/>
      <c r="U28" s="341"/>
      <c r="V28" s="341"/>
      <c r="W28" s="328"/>
      <c r="X28" s="328"/>
      <c r="Y28" s="328"/>
      <c r="Z28" s="328"/>
      <c r="AA28" s="328"/>
      <c r="AB28" s="328"/>
      <c r="AC28" s="328"/>
      <c r="AD28" s="328"/>
      <c r="AE28" s="328"/>
      <c r="AF28" s="328"/>
      <c r="AG28" s="329"/>
      <c r="AH28" s="329"/>
    </row>
    <row r="29" spans="1:34" s="90" customFormat="1" ht="15" customHeight="1">
      <c r="A29" s="137"/>
      <c r="B29" s="137"/>
      <c r="C29" s="137"/>
      <c r="D29" s="138"/>
      <c r="E29" s="138"/>
      <c r="F29" s="138"/>
      <c r="G29" s="138"/>
      <c r="H29" s="138"/>
      <c r="I29" s="138"/>
      <c r="J29" s="138"/>
      <c r="K29" s="138"/>
      <c r="L29" s="138"/>
      <c r="M29" s="341"/>
      <c r="N29" s="341"/>
      <c r="O29" s="341"/>
      <c r="P29" s="341"/>
      <c r="Q29" s="341"/>
      <c r="R29" s="341"/>
      <c r="S29" s="341"/>
      <c r="T29" s="341"/>
      <c r="U29" s="341"/>
      <c r="V29" s="341"/>
      <c r="W29" s="328"/>
      <c r="X29" s="328"/>
      <c r="Y29" s="328"/>
      <c r="Z29" s="328"/>
      <c r="AA29" s="328"/>
      <c r="AB29" s="328"/>
      <c r="AC29" s="328"/>
      <c r="AD29" s="328"/>
      <c r="AE29" s="328"/>
      <c r="AF29" s="328"/>
      <c r="AG29" s="329"/>
      <c r="AH29" s="329"/>
    </row>
    <row r="30" spans="1:34" s="130" customFormat="1" ht="31.5" customHeight="1">
      <c r="A30" s="129"/>
      <c r="B30" s="129"/>
      <c r="C30" s="129" t="s">
        <v>176</v>
      </c>
      <c r="D30" s="129"/>
      <c r="E30" s="129"/>
      <c r="F30" s="129"/>
      <c r="G30" s="129"/>
      <c r="H30" s="129"/>
      <c r="I30" s="129"/>
      <c r="J30" s="129"/>
      <c r="K30" s="129"/>
      <c r="L30" s="129"/>
      <c r="M30" s="337"/>
      <c r="N30" s="337"/>
      <c r="O30" s="337"/>
      <c r="P30" s="337"/>
      <c r="Q30" s="337"/>
      <c r="R30" s="337"/>
      <c r="S30" s="337"/>
      <c r="T30" s="337"/>
      <c r="U30" s="337"/>
      <c r="V30" s="337"/>
      <c r="W30" s="337"/>
      <c r="X30" s="337"/>
      <c r="Y30" s="337"/>
      <c r="Z30" s="337"/>
      <c r="AA30" s="337"/>
      <c r="AB30" s="337"/>
      <c r="AC30" s="337"/>
      <c r="AD30" s="337"/>
      <c r="AE30" s="337"/>
      <c r="AF30" s="337"/>
      <c r="AG30" s="338"/>
      <c r="AH30" s="338"/>
    </row>
    <row r="31" spans="1:34" s="140" customFormat="1" ht="20.25">
      <c r="A31" s="124"/>
      <c r="B31" s="124"/>
      <c r="C31" s="124"/>
      <c r="D31" s="124"/>
      <c r="E31" s="124"/>
      <c r="F31" s="124"/>
      <c r="G31" s="124"/>
      <c r="H31" s="124"/>
      <c r="I31" s="124"/>
      <c r="J31" s="124"/>
      <c r="K31" s="139"/>
      <c r="L31" s="124"/>
      <c r="M31" s="342"/>
      <c r="N31" s="342"/>
      <c r="O31" s="342"/>
      <c r="P31" s="342"/>
      <c r="Q31" s="342"/>
      <c r="R31" s="342"/>
      <c r="S31" s="342"/>
      <c r="T31" s="342"/>
      <c r="U31" s="342"/>
      <c r="V31" s="342"/>
      <c r="W31" s="342"/>
      <c r="X31" s="342"/>
      <c r="Y31" s="342"/>
      <c r="Z31" s="342"/>
      <c r="AA31" s="342"/>
      <c r="AB31" s="342"/>
      <c r="AC31" s="342"/>
      <c r="AD31" s="592" t="s">
        <v>167</v>
      </c>
      <c r="AE31" s="592"/>
      <c r="AF31" s="592"/>
      <c r="AG31" s="343"/>
      <c r="AH31" s="343"/>
    </row>
    <row r="32" spans="1:34" s="141" customFormat="1" ht="34.5" customHeight="1">
      <c r="A32" s="552" t="s">
        <v>32</v>
      </c>
      <c r="B32" s="519" t="s">
        <v>120</v>
      </c>
      <c r="C32" s="521"/>
      <c r="D32" s="553" t="s">
        <v>122</v>
      </c>
      <c r="E32" s="553"/>
      <c r="F32" s="553" t="s">
        <v>83</v>
      </c>
      <c r="G32" s="553"/>
      <c r="H32" s="553" t="s">
        <v>144</v>
      </c>
      <c r="I32" s="553"/>
      <c r="J32" s="553" t="s">
        <v>145</v>
      </c>
      <c r="K32" s="553"/>
      <c r="L32" s="553" t="s">
        <v>324</v>
      </c>
      <c r="M32" s="553"/>
      <c r="N32" s="553"/>
      <c r="O32" s="553"/>
      <c r="P32" s="553"/>
      <c r="Q32" s="553"/>
      <c r="R32" s="553"/>
      <c r="S32" s="553"/>
      <c r="T32" s="553"/>
      <c r="U32" s="553"/>
      <c r="V32" s="539" t="s">
        <v>121</v>
      </c>
      <c r="W32" s="539"/>
      <c r="X32" s="539"/>
      <c r="Y32" s="539"/>
      <c r="Z32" s="539"/>
      <c r="AA32" s="539" t="s">
        <v>146</v>
      </c>
      <c r="AB32" s="539"/>
      <c r="AC32" s="539"/>
      <c r="AD32" s="539"/>
      <c r="AE32" s="539"/>
      <c r="AF32" s="539"/>
      <c r="AG32" s="344"/>
      <c r="AH32" s="344"/>
    </row>
    <row r="33" spans="1:34" s="141" customFormat="1" ht="52.5" customHeight="1">
      <c r="A33" s="552"/>
      <c r="B33" s="563"/>
      <c r="C33" s="564"/>
      <c r="D33" s="553"/>
      <c r="E33" s="553"/>
      <c r="F33" s="553"/>
      <c r="G33" s="553"/>
      <c r="H33" s="553"/>
      <c r="I33" s="553"/>
      <c r="J33" s="553"/>
      <c r="K33" s="553"/>
      <c r="L33" s="553" t="s">
        <v>110</v>
      </c>
      <c r="M33" s="553"/>
      <c r="N33" s="539" t="s">
        <v>114</v>
      </c>
      <c r="O33" s="539"/>
      <c r="P33" s="539" t="s">
        <v>115</v>
      </c>
      <c r="Q33" s="539"/>
      <c r="R33" s="539"/>
      <c r="S33" s="539"/>
      <c r="T33" s="539"/>
      <c r="U33" s="539"/>
      <c r="V33" s="539"/>
      <c r="W33" s="539"/>
      <c r="X33" s="539"/>
      <c r="Y33" s="539"/>
      <c r="Z33" s="539"/>
      <c r="AA33" s="539"/>
      <c r="AB33" s="539"/>
      <c r="AC33" s="539"/>
      <c r="AD33" s="539"/>
      <c r="AE33" s="539"/>
      <c r="AF33" s="539"/>
      <c r="AG33" s="344"/>
      <c r="AH33" s="344"/>
    </row>
    <row r="34" spans="1:34" s="142" customFormat="1" ht="90" customHeight="1">
      <c r="A34" s="552"/>
      <c r="B34" s="522"/>
      <c r="C34" s="524"/>
      <c r="D34" s="553"/>
      <c r="E34" s="553"/>
      <c r="F34" s="553"/>
      <c r="G34" s="553"/>
      <c r="H34" s="553"/>
      <c r="I34" s="553"/>
      <c r="J34" s="553"/>
      <c r="K34" s="553"/>
      <c r="L34" s="553"/>
      <c r="M34" s="553"/>
      <c r="N34" s="539"/>
      <c r="O34" s="539"/>
      <c r="P34" s="539" t="s">
        <v>111</v>
      </c>
      <c r="Q34" s="539"/>
      <c r="R34" s="539" t="s">
        <v>112</v>
      </c>
      <c r="S34" s="539"/>
      <c r="T34" s="539" t="s">
        <v>113</v>
      </c>
      <c r="U34" s="539"/>
      <c r="V34" s="539"/>
      <c r="W34" s="539"/>
      <c r="X34" s="539"/>
      <c r="Y34" s="539"/>
      <c r="Z34" s="539"/>
      <c r="AA34" s="539"/>
      <c r="AB34" s="539"/>
      <c r="AC34" s="539"/>
      <c r="AD34" s="539"/>
      <c r="AE34" s="539"/>
      <c r="AF34" s="539"/>
      <c r="AG34" s="345"/>
      <c r="AH34" s="345"/>
    </row>
    <row r="35" spans="1:34" s="141" customFormat="1" ht="30" customHeight="1">
      <c r="A35" s="143">
        <v>1</v>
      </c>
      <c r="B35" s="568">
        <v>2</v>
      </c>
      <c r="C35" s="569"/>
      <c r="D35" s="553">
        <v>3</v>
      </c>
      <c r="E35" s="553"/>
      <c r="F35" s="553">
        <v>4</v>
      </c>
      <c r="G35" s="553"/>
      <c r="H35" s="553">
        <v>5</v>
      </c>
      <c r="I35" s="553"/>
      <c r="J35" s="553">
        <v>6</v>
      </c>
      <c r="K35" s="553"/>
      <c r="L35" s="568">
        <v>7</v>
      </c>
      <c r="M35" s="569"/>
      <c r="N35" s="483">
        <v>8</v>
      </c>
      <c r="O35" s="485"/>
      <c r="P35" s="539">
        <v>9</v>
      </c>
      <c r="Q35" s="539"/>
      <c r="R35" s="570">
        <v>10</v>
      </c>
      <c r="S35" s="570"/>
      <c r="T35" s="539">
        <v>11</v>
      </c>
      <c r="U35" s="539"/>
      <c r="V35" s="539">
        <v>12</v>
      </c>
      <c r="W35" s="539"/>
      <c r="X35" s="539"/>
      <c r="Y35" s="539"/>
      <c r="Z35" s="539"/>
      <c r="AA35" s="539">
        <v>13</v>
      </c>
      <c r="AB35" s="539"/>
      <c r="AC35" s="539"/>
      <c r="AD35" s="539"/>
      <c r="AE35" s="539"/>
      <c r="AF35" s="539"/>
      <c r="AG35" s="344"/>
      <c r="AH35" s="344"/>
    </row>
    <row r="36" spans="1:34" s="141" customFormat="1" ht="33" customHeight="1">
      <c r="A36" s="144"/>
      <c r="B36" s="550"/>
      <c r="C36" s="551"/>
      <c r="D36" s="596"/>
      <c r="E36" s="596"/>
      <c r="F36" s="539"/>
      <c r="G36" s="539"/>
      <c r="H36" s="539"/>
      <c r="I36" s="539"/>
      <c r="J36" s="539"/>
      <c r="K36" s="539"/>
      <c r="L36" s="483"/>
      <c r="M36" s="485"/>
      <c r="N36" s="483">
        <f t="shared" ref="N36" si="29">SUM(P36,R36,T36)</f>
        <v>0</v>
      </c>
      <c r="O36" s="485"/>
      <c r="P36" s="539"/>
      <c r="Q36" s="539"/>
      <c r="R36" s="539"/>
      <c r="S36" s="539"/>
      <c r="T36" s="539"/>
      <c r="U36" s="539"/>
      <c r="V36" s="542"/>
      <c r="W36" s="542"/>
      <c r="X36" s="542"/>
      <c r="Y36" s="542"/>
      <c r="Z36" s="542"/>
      <c r="AA36" s="539"/>
      <c r="AB36" s="539"/>
      <c r="AC36" s="539"/>
      <c r="AD36" s="539"/>
      <c r="AE36" s="539"/>
      <c r="AF36" s="539"/>
      <c r="AG36" s="344"/>
      <c r="AH36" s="344"/>
    </row>
    <row r="37" spans="1:34" s="141" customFormat="1" ht="37.5" customHeight="1">
      <c r="A37" s="547" t="s">
        <v>34</v>
      </c>
      <c r="B37" s="548"/>
      <c r="C37" s="548"/>
      <c r="D37" s="548"/>
      <c r="E37" s="549"/>
      <c r="F37" s="543">
        <f>SUM(F36:F36)</f>
        <v>0</v>
      </c>
      <c r="G37" s="543"/>
      <c r="H37" s="543">
        <f>SUM(H36:H36)</f>
        <v>0</v>
      </c>
      <c r="I37" s="543"/>
      <c r="J37" s="543">
        <f>SUM(J36:J36)</f>
        <v>0</v>
      </c>
      <c r="K37" s="543"/>
      <c r="L37" s="543">
        <f>SUM(L36:L36)</f>
        <v>0</v>
      </c>
      <c r="M37" s="543"/>
      <c r="N37" s="543">
        <f>SUM(N36:N36)</f>
        <v>0</v>
      </c>
      <c r="O37" s="543"/>
      <c r="P37" s="543">
        <f>SUM(P36:P36)</f>
        <v>0</v>
      </c>
      <c r="Q37" s="543"/>
      <c r="R37" s="543">
        <f>SUM(R36:R36)</f>
        <v>0</v>
      </c>
      <c r="S37" s="543"/>
      <c r="T37" s="543">
        <f>SUM(T36:T36)</f>
        <v>0</v>
      </c>
      <c r="U37" s="543"/>
      <c r="V37" s="546"/>
      <c r="W37" s="546"/>
      <c r="X37" s="546"/>
      <c r="Y37" s="546"/>
      <c r="Z37" s="546"/>
      <c r="AA37" s="543"/>
      <c r="AB37" s="543"/>
      <c r="AC37" s="543"/>
      <c r="AD37" s="543"/>
      <c r="AE37" s="543"/>
      <c r="AF37" s="543"/>
      <c r="AG37" s="344"/>
      <c r="AH37" s="344"/>
    </row>
    <row r="38" spans="1:34" s="141" customFormat="1" ht="37.5" customHeight="1">
      <c r="A38" s="150"/>
      <c r="B38" s="150"/>
      <c r="C38" s="150"/>
      <c r="D38" s="150"/>
      <c r="E38" s="150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346"/>
      <c r="W38" s="346"/>
      <c r="X38" s="346"/>
      <c r="Y38" s="346"/>
      <c r="Z38" s="346"/>
      <c r="AA38" s="151"/>
      <c r="AB38" s="151"/>
      <c r="AC38" s="151"/>
      <c r="AD38" s="151"/>
      <c r="AE38" s="151"/>
      <c r="AF38" s="151"/>
      <c r="AG38" s="344"/>
      <c r="AH38" s="344"/>
    </row>
    <row r="39" spans="1:34" s="90" customFormat="1" ht="15" customHeight="1">
      <c r="A39" s="137"/>
      <c r="B39" s="137"/>
      <c r="C39" s="137"/>
      <c r="D39" s="138"/>
      <c r="E39" s="138"/>
      <c r="F39" s="138"/>
      <c r="G39" s="138"/>
      <c r="H39" s="138"/>
      <c r="I39" s="138"/>
      <c r="J39" s="138"/>
      <c r="K39" s="138"/>
      <c r="L39" s="138"/>
      <c r="M39" s="341"/>
      <c r="N39" s="341"/>
      <c r="O39" s="341"/>
      <c r="P39" s="341"/>
      <c r="Q39" s="341"/>
      <c r="R39" s="341"/>
      <c r="S39" s="341"/>
      <c r="T39" s="341"/>
      <c r="U39" s="341"/>
      <c r="V39" s="341"/>
      <c r="W39" s="328"/>
      <c r="X39" s="328"/>
      <c r="Y39" s="328"/>
      <c r="Z39" s="328"/>
      <c r="AA39" s="328"/>
      <c r="AB39" s="328"/>
      <c r="AC39" s="328"/>
      <c r="AD39" s="328"/>
      <c r="AE39" s="328"/>
      <c r="AF39" s="328"/>
      <c r="AG39" s="329"/>
      <c r="AH39" s="329"/>
    </row>
    <row r="40" spans="1:34" s="90" customFormat="1" ht="15" customHeight="1">
      <c r="A40" s="137"/>
      <c r="B40" s="137"/>
      <c r="C40" s="137"/>
      <c r="D40" s="138"/>
      <c r="E40" s="138"/>
      <c r="F40" s="138"/>
      <c r="G40" s="138"/>
      <c r="H40" s="138"/>
      <c r="I40" s="138"/>
      <c r="J40" s="138"/>
      <c r="K40" s="138"/>
      <c r="L40" s="138"/>
      <c r="M40" s="341"/>
      <c r="N40" s="341"/>
      <c r="O40" s="341"/>
      <c r="P40" s="341"/>
      <c r="Q40" s="341"/>
      <c r="R40" s="341"/>
      <c r="S40" s="341"/>
      <c r="T40" s="341"/>
      <c r="U40" s="341"/>
      <c r="V40" s="341"/>
      <c r="W40" s="328"/>
      <c r="X40" s="328"/>
      <c r="Y40" s="328"/>
      <c r="Z40" s="328"/>
      <c r="AA40" s="328"/>
      <c r="AB40" s="328"/>
      <c r="AC40" s="328"/>
      <c r="AD40" s="328"/>
      <c r="AE40" s="328"/>
      <c r="AF40" s="328"/>
      <c r="AG40" s="329"/>
      <c r="AH40" s="329"/>
    </row>
    <row r="41" spans="1:34" s="90" customFormat="1" ht="15" customHeight="1">
      <c r="A41" s="137"/>
      <c r="B41" s="137"/>
      <c r="C41" s="137"/>
      <c r="D41" s="138"/>
      <c r="E41" s="138"/>
      <c r="F41" s="138"/>
      <c r="G41" s="138"/>
      <c r="H41" s="138"/>
      <c r="I41" s="138"/>
      <c r="J41" s="138"/>
      <c r="K41" s="138"/>
      <c r="L41" s="138"/>
      <c r="M41" s="341"/>
      <c r="N41" s="341"/>
      <c r="O41" s="341"/>
      <c r="P41" s="341"/>
      <c r="Q41" s="341"/>
      <c r="R41" s="341"/>
      <c r="S41" s="341"/>
      <c r="T41" s="341"/>
      <c r="U41" s="341"/>
      <c r="V41" s="341"/>
      <c r="W41" s="328"/>
      <c r="X41" s="328"/>
      <c r="Y41" s="328"/>
      <c r="Z41" s="328"/>
      <c r="AA41" s="328"/>
      <c r="AB41" s="328"/>
      <c r="AC41" s="328"/>
      <c r="AD41" s="328"/>
      <c r="AE41" s="328"/>
      <c r="AF41" s="328"/>
      <c r="AG41" s="329"/>
      <c r="AH41" s="329"/>
    </row>
    <row r="42" spans="1:34" s="90" customFormat="1" ht="15" customHeight="1">
      <c r="A42" s="137"/>
      <c r="B42" s="137"/>
      <c r="C42" s="137"/>
      <c r="D42" s="138"/>
      <c r="E42" s="138"/>
      <c r="F42" s="138"/>
      <c r="G42" s="138"/>
      <c r="H42" s="138"/>
      <c r="I42" s="138"/>
      <c r="J42" s="138"/>
      <c r="K42" s="138"/>
      <c r="L42" s="138"/>
      <c r="M42" s="341"/>
      <c r="N42" s="341"/>
      <c r="O42" s="341"/>
      <c r="P42" s="341"/>
      <c r="Q42" s="341"/>
      <c r="R42" s="341"/>
      <c r="S42" s="341"/>
      <c r="T42" s="341"/>
      <c r="U42" s="341"/>
      <c r="V42" s="341"/>
      <c r="W42" s="328"/>
      <c r="X42" s="328"/>
      <c r="Y42" s="328"/>
      <c r="Z42" s="328"/>
      <c r="AA42" s="328"/>
      <c r="AB42" s="328"/>
      <c r="AC42" s="328"/>
      <c r="AD42" s="328"/>
      <c r="AE42" s="328"/>
      <c r="AF42" s="328"/>
      <c r="AG42" s="329"/>
      <c r="AH42" s="329"/>
    </row>
    <row r="43" spans="1:34" s="90" customFormat="1" ht="15" customHeight="1">
      <c r="A43" s="137"/>
      <c r="B43" s="137"/>
      <c r="C43" s="137"/>
      <c r="D43" s="138"/>
      <c r="E43" s="138"/>
      <c r="F43" s="138"/>
      <c r="G43" s="138"/>
      <c r="H43" s="138"/>
      <c r="I43" s="138"/>
      <c r="J43" s="138"/>
      <c r="K43" s="138"/>
      <c r="L43" s="138"/>
      <c r="M43" s="341"/>
      <c r="N43" s="341"/>
      <c r="O43" s="341"/>
      <c r="P43" s="341"/>
      <c r="Q43" s="341"/>
      <c r="R43" s="341"/>
      <c r="S43" s="341"/>
      <c r="T43" s="341"/>
      <c r="U43" s="341"/>
      <c r="V43" s="341"/>
      <c r="W43" s="328"/>
      <c r="X43" s="328"/>
      <c r="Y43" s="328"/>
      <c r="Z43" s="328"/>
      <c r="AA43" s="328"/>
      <c r="AB43" s="328"/>
      <c r="AC43" s="328"/>
      <c r="AD43" s="328"/>
      <c r="AE43" s="328"/>
      <c r="AF43" s="328"/>
      <c r="AG43" s="329"/>
      <c r="AH43" s="329"/>
    </row>
    <row r="44" spans="1:34" s="90" customFormat="1" ht="15" customHeight="1">
      <c r="A44" s="137"/>
      <c r="B44" s="137"/>
      <c r="C44" s="137"/>
      <c r="D44" s="138"/>
      <c r="E44" s="138"/>
      <c r="F44" s="138"/>
      <c r="G44" s="138"/>
      <c r="H44" s="138"/>
      <c r="I44" s="138"/>
      <c r="J44" s="138"/>
      <c r="K44" s="138"/>
      <c r="L44" s="138"/>
      <c r="M44" s="341"/>
      <c r="N44" s="341"/>
      <c r="O44" s="341"/>
      <c r="P44" s="341"/>
      <c r="Q44" s="341"/>
      <c r="R44" s="341"/>
      <c r="S44" s="341"/>
      <c r="T44" s="341"/>
      <c r="U44" s="341"/>
      <c r="V44" s="341"/>
      <c r="W44" s="328"/>
      <c r="X44" s="328"/>
      <c r="Y44" s="328"/>
      <c r="Z44" s="328"/>
      <c r="AA44" s="328"/>
      <c r="AB44" s="328"/>
      <c r="AC44" s="328"/>
      <c r="AD44" s="328"/>
      <c r="AE44" s="328"/>
      <c r="AF44" s="328"/>
      <c r="AG44" s="329"/>
      <c r="AH44" s="329"/>
    </row>
    <row r="45" spans="1:34" s="90" customFormat="1" ht="15" customHeight="1">
      <c r="A45" s="137"/>
      <c r="B45" s="137"/>
      <c r="C45" s="137"/>
      <c r="D45" s="138"/>
      <c r="E45" s="138"/>
      <c r="F45" s="138"/>
      <c r="G45" s="138"/>
      <c r="H45" s="138"/>
      <c r="I45" s="138"/>
      <c r="J45" s="138"/>
      <c r="K45" s="138"/>
      <c r="L45" s="138"/>
      <c r="M45" s="341"/>
      <c r="N45" s="341"/>
      <c r="O45" s="341"/>
      <c r="P45" s="341"/>
      <c r="Q45" s="341"/>
      <c r="R45" s="341"/>
      <c r="S45" s="341"/>
      <c r="T45" s="341"/>
      <c r="U45" s="341"/>
      <c r="V45" s="341"/>
      <c r="W45" s="328"/>
      <c r="X45" s="328"/>
      <c r="Y45" s="328"/>
      <c r="Z45" s="328"/>
      <c r="AA45" s="328"/>
      <c r="AB45" s="328"/>
      <c r="AC45" s="328"/>
      <c r="AD45" s="328"/>
      <c r="AE45" s="328"/>
      <c r="AF45" s="328"/>
      <c r="AG45" s="329"/>
      <c r="AH45" s="329"/>
    </row>
    <row r="46" spans="1:34" s="90" customFormat="1" ht="32.25" customHeight="1">
      <c r="A46" s="137"/>
      <c r="B46" s="544" t="s">
        <v>352</v>
      </c>
      <c r="C46" s="544"/>
      <c r="D46" s="544"/>
      <c r="E46" s="544"/>
      <c r="F46" s="544"/>
      <c r="G46" s="544"/>
      <c r="H46" s="138"/>
      <c r="I46" s="138"/>
      <c r="J46" s="138"/>
      <c r="K46" s="138"/>
      <c r="L46" s="138"/>
      <c r="M46" s="541" t="s">
        <v>109</v>
      </c>
      <c r="N46" s="541"/>
      <c r="O46" s="541"/>
      <c r="P46" s="541"/>
      <c r="Q46" s="541"/>
      <c r="R46" s="341"/>
      <c r="S46" s="341"/>
      <c r="T46" s="341"/>
      <c r="U46" s="341"/>
      <c r="V46" s="341"/>
      <c r="W46" s="442" t="s">
        <v>290</v>
      </c>
      <c r="X46" s="545"/>
      <c r="Y46" s="545"/>
      <c r="Z46" s="545"/>
      <c r="AA46" s="545"/>
      <c r="AB46" s="328"/>
      <c r="AC46" s="328"/>
      <c r="AD46" s="328"/>
      <c r="AE46" s="328"/>
      <c r="AF46" s="328"/>
      <c r="AG46" s="329"/>
      <c r="AH46" s="329"/>
    </row>
    <row r="47" spans="1:34" s="126" customFormat="1" ht="99" customHeight="1">
      <c r="B47" s="540" t="s">
        <v>45</v>
      </c>
      <c r="C47" s="540"/>
      <c r="D47" s="540"/>
      <c r="E47" s="540"/>
      <c r="F47" s="540"/>
      <c r="G47" s="540"/>
      <c r="H47" s="130"/>
      <c r="I47" s="130"/>
      <c r="J47" s="130"/>
      <c r="K47" s="130"/>
      <c r="L47" s="130"/>
      <c r="M47" s="440" t="s">
        <v>46</v>
      </c>
      <c r="N47" s="440"/>
      <c r="O47" s="440"/>
      <c r="P47" s="440"/>
      <c r="Q47" s="440"/>
      <c r="R47" s="347"/>
      <c r="S47" s="347"/>
      <c r="T47" s="347"/>
      <c r="U47" s="347"/>
      <c r="V47" s="329"/>
      <c r="W47" s="440" t="s">
        <v>69</v>
      </c>
      <c r="X47" s="440"/>
      <c r="Y47" s="440"/>
      <c r="Z47" s="440"/>
      <c r="AA47" s="440"/>
      <c r="AB47" s="347"/>
      <c r="AC47" s="347"/>
      <c r="AD47" s="347"/>
      <c r="AE47" s="347"/>
      <c r="AF47" s="347"/>
      <c r="AG47" s="347"/>
      <c r="AH47" s="347"/>
    </row>
    <row r="48" spans="1:34" s="126" customFormat="1">
      <c r="F48" s="88"/>
      <c r="G48" s="88"/>
      <c r="H48" s="88"/>
      <c r="I48" s="88"/>
      <c r="J48" s="88"/>
      <c r="K48" s="88"/>
      <c r="L48" s="88"/>
      <c r="M48" s="347"/>
      <c r="N48" s="347"/>
      <c r="O48" s="347"/>
      <c r="P48" s="347"/>
      <c r="Q48" s="232"/>
      <c r="R48" s="232"/>
      <c r="S48" s="232"/>
      <c r="T48" s="232"/>
      <c r="U48" s="347"/>
      <c r="V48" s="347"/>
      <c r="W48" s="347"/>
      <c r="X48" s="232"/>
      <c r="Y48" s="232"/>
      <c r="Z48" s="232"/>
      <c r="AA48" s="232"/>
      <c r="AB48" s="347"/>
      <c r="AC48" s="347"/>
      <c r="AD48" s="347"/>
      <c r="AE48" s="347"/>
      <c r="AF48" s="347"/>
      <c r="AG48" s="347"/>
      <c r="AH48" s="347"/>
    </row>
    <row r="49" spans="1:34" s="90" customFormat="1">
      <c r="C49" s="145"/>
      <c r="D49" s="145"/>
      <c r="E49" s="145"/>
      <c r="F49" s="145"/>
      <c r="G49" s="145"/>
      <c r="H49" s="145"/>
      <c r="I49" s="146"/>
      <c r="J49" s="146"/>
      <c r="K49" s="146"/>
      <c r="L49" s="146"/>
      <c r="M49" s="348"/>
      <c r="N49" s="348"/>
      <c r="O49" s="348"/>
      <c r="P49" s="348"/>
      <c r="Q49" s="348"/>
      <c r="R49" s="348"/>
      <c r="S49" s="348"/>
      <c r="T49" s="348"/>
      <c r="U49" s="349"/>
      <c r="V49" s="349"/>
      <c r="W49" s="329"/>
      <c r="X49" s="329"/>
      <c r="Y49" s="329"/>
      <c r="Z49" s="329"/>
      <c r="AA49" s="329"/>
      <c r="AB49" s="329"/>
      <c r="AC49" s="329"/>
      <c r="AD49" s="329"/>
      <c r="AE49" s="329"/>
      <c r="AF49" s="329"/>
      <c r="AG49" s="329"/>
      <c r="AH49" s="329"/>
    </row>
    <row r="50" spans="1:34" s="591" customFormat="1" ht="12.75">
      <c r="A50" s="590" t="s">
        <v>168</v>
      </c>
    </row>
    <row r="51" spans="1:34" s="90" customFormat="1"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349"/>
      <c r="N51" s="349"/>
      <c r="O51" s="349"/>
      <c r="P51" s="349"/>
      <c r="Q51" s="349"/>
      <c r="R51" s="349"/>
      <c r="S51" s="349"/>
      <c r="T51" s="349"/>
      <c r="U51" s="349"/>
      <c r="V51" s="349"/>
      <c r="W51" s="329"/>
      <c r="X51" s="329"/>
      <c r="Y51" s="329"/>
      <c r="Z51" s="329"/>
      <c r="AA51" s="329"/>
      <c r="AB51" s="329"/>
      <c r="AC51" s="329"/>
      <c r="AD51" s="329"/>
      <c r="AE51" s="329"/>
      <c r="AF51" s="329"/>
      <c r="AG51" s="329"/>
      <c r="AH51" s="329"/>
    </row>
    <row r="52" spans="1:34" s="90" customFormat="1">
      <c r="C52" s="147"/>
      <c r="M52" s="329"/>
      <c r="N52" s="329"/>
      <c r="O52" s="329"/>
      <c r="P52" s="329"/>
      <c r="Q52" s="329"/>
      <c r="R52" s="329"/>
      <c r="S52" s="329"/>
      <c r="T52" s="329"/>
      <c r="U52" s="329"/>
      <c r="V52" s="329"/>
      <c r="W52" s="329"/>
      <c r="X52" s="329"/>
      <c r="Y52" s="329"/>
      <c r="Z52" s="329"/>
      <c r="AA52" s="329"/>
      <c r="AB52" s="329"/>
      <c r="AC52" s="329"/>
      <c r="AD52" s="329"/>
      <c r="AE52" s="329"/>
      <c r="AF52" s="329"/>
      <c r="AG52" s="329"/>
      <c r="AH52" s="329"/>
    </row>
    <row r="53" spans="1:34" s="90" customFormat="1">
      <c r="M53" s="329"/>
      <c r="N53" s="329"/>
      <c r="O53" s="329"/>
      <c r="P53" s="329"/>
      <c r="Q53" s="329"/>
      <c r="R53" s="329"/>
      <c r="S53" s="329"/>
      <c r="T53" s="329"/>
      <c r="U53" s="329"/>
      <c r="V53" s="329"/>
      <c r="W53" s="329"/>
      <c r="X53" s="329"/>
      <c r="Y53" s="329"/>
      <c r="Z53" s="329"/>
      <c r="AA53" s="329"/>
      <c r="AB53" s="329"/>
      <c r="AC53" s="329"/>
      <c r="AD53" s="329"/>
      <c r="AE53" s="329"/>
      <c r="AF53" s="329"/>
      <c r="AG53" s="329"/>
      <c r="AH53" s="329"/>
    </row>
    <row r="54" spans="1:34" s="90" customFormat="1">
      <c r="M54" s="329"/>
      <c r="N54" s="329"/>
      <c r="O54" s="329"/>
      <c r="P54" s="329"/>
      <c r="Q54" s="329"/>
      <c r="R54" s="329"/>
      <c r="S54" s="329"/>
      <c r="T54" s="329"/>
      <c r="U54" s="329"/>
      <c r="V54" s="329"/>
      <c r="W54" s="329"/>
      <c r="X54" s="329"/>
      <c r="Y54" s="329"/>
      <c r="Z54" s="329"/>
      <c r="AA54" s="329"/>
      <c r="AB54" s="329"/>
      <c r="AC54" s="329"/>
      <c r="AD54" s="329"/>
      <c r="AE54" s="329"/>
      <c r="AF54" s="329"/>
      <c r="AG54" s="329"/>
      <c r="AH54" s="329"/>
    </row>
    <row r="55" spans="1:34" s="90" customFormat="1" ht="19.5">
      <c r="C55" s="148"/>
      <c r="M55" s="329"/>
      <c r="N55" s="329"/>
      <c r="O55" s="329"/>
      <c r="P55" s="329"/>
      <c r="Q55" s="329"/>
      <c r="R55" s="329"/>
      <c r="S55" s="329"/>
      <c r="T55" s="329"/>
      <c r="U55" s="329"/>
      <c r="V55" s="329"/>
      <c r="W55" s="329"/>
      <c r="X55" s="329"/>
      <c r="Y55" s="329"/>
      <c r="Z55" s="329"/>
      <c r="AA55" s="329"/>
      <c r="AB55" s="329"/>
      <c r="AC55" s="329"/>
      <c r="AD55" s="329"/>
      <c r="AE55" s="329"/>
      <c r="AF55" s="329"/>
      <c r="AG55" s="329"/>
      <c r="AH55" s="329"/>
    </row>
    <row r="56" spans="1:34" ht="19.5">
      <c r="C56" s="149"/>
    </row>
    <row r="57" spans="1:34" ht="19.5">
      <c r="C57" s="149"/>
    </row>
    <row r="58" spans="1:34" ht="19.5">
      <c r="C58" s="149"/>
    </row>
    <row r="59" spans="1:34" ht="19.5">
      <c r="C59" s="149"/>
    </row>
    <row r="60" spans="1:34" ht="19.5">
      <c r="C60" s="149"/>
    </row>
    <row r="61" spans="1:34" ht="19.5">
      <c r="C61" s="149"/>
    </row>
  </sheetData>
  <mergeCells count="106">
    <mergeCell ref="A50:XFD50"/>
    <mergeCell ref="AA32:AF34"/>
    <mergeCell ref="AD31:AF31"/>
    <mergeCell ref="W6:W7"/>
    <mergeCell ref="X6:X7"/>
    <mergeCell ref="AC6:AC7"/>
    <mergeCell ref="AA35:AF35"/>
    <mergeCell ref="AD6:AD7"/>
    <mergeCell ref="H36:I36"/>
    <mergeCell ref="J36:K36"/>
    <mergeCell ref="A5:A7"/>
    <mergeCell ref="AE6:AE7"/>
    <mergeCell ref="AF6:AF7"/>
    <mergeCell ref="V35:Z35"/>
    <mergeCell ref="D36:E36"/>
    <mergeCell ref="L36:M36"/>
    <mergeCell ref="N36:O36"/>
    <mergeCell ref="Q6:Q7"/>
    <mergeCell ref="M6:M7"/>
    <mergeCell ref="N6:N7"/>
    <mergeCell ref="O6:O7"/>
    <mergeCell ref="D35:E35"/>
    <mergeCell ref="H32:I34"/>
    <mergeCell ref="H35:I35"/>
    <mergeCell ref="AB6:AB7"/>
    <mergeCell ref="AC5:AF5"/>
    <mergeCell ref="U5:X5"/>
    <mergeCell ref="B8:L8"/>
    <mergeCell ref="T6:T7"/>
    <mergeCell ref="V6:V7"/>
    <mergeCell ref="B5:L7"/>
    <mergeCell ref="Q5:T5"/>
    <mergeCell ref="V32:Z34"/>
    <mergeCell ref="R6:R7"/>
    <mergeCell ref="U6:U7"/>
    <mergeCell ref="B9:L9"/>
    <mergeCell ref="M5:P5"/>
    <mergeCell ref="P6:P7"/>
    <mergeCell ref="B24:L24"/>
    <mergeCell ref="B23:L23"/>
    <mergeCell ref="B19:L19"/>
    <mergeCell ref="B20:L20"/>
    <mergeCell ref="B21:L21"/>
    <mergeCell ref="Z4:AB4"/>
    <mergeCell ref="Y5:AB5"/>
    <mergeCell ref="AD4:AF4"/>
    <mergeCell ref="AA6:AA7"/>
    <mergeCell ref="B35:C35"/>
    <mergeCell ref="F32:G34"/>
    <mergeCell ref="F35:G35"/>
    <mergeCell ref="P33:U33"/>
    <mergeCell ref="P35:Q35"/>
    <mergeCell ref="J35:K35"/>
    <mergeCell ref="P34:Q34"/>
    <mergeCell ref="R34:S34"/>
    <mergeCell ref="R35:S35"/>
    <mergeCell ref="T35:U35"/>
    <mergeCell ref="N33:O34"/>
    <mergeCell ref="T34:U34"/>
    <mergeCell ref="L33:M34"/>
    <mergeCell ref="S6:S7"/>
    <mergeCell ref="B13:L13"/>
    <mergeCell ref="L35:M35"/>
    <mergeCell ref="N35:O35"/>
    <mergeCell ref="Y6:Y7"/>
    <mergeCell ref="Z6:Z7"/>
    <mergeCell ref="A26:L26"/>
    <mergeCell ref="A32:A34"/>
    <mergeCell ref="J32:K34"/>
    <mergeCell ref="A25:L25"/>
    <mergeCell ref="B16:L16"/>
    <mergeCell ref="B17:L17"/>
    <mergeCell ref="B10:L10"/>
    <mergeCell ref="B11:L11"/>
    <mergeCell ref="B12:L12"/>
    <mergeCell ref="B18:L18"/>
    <mergeCell ref="B22:L22"/>
    <mergeCell ref="B32:C34"/>
    <mergeCell ref="L32:U32"/>
    <mergeCell ref="D32:E34"/>
    <mergeCell ref="B14:L14"/>
    <mergeCell ref="B15:L15"/>
    <mergeCell ref="T36:U36"/>
    <mergeCell ref="B47:G47"/>
    <mergeCell ref="W47:AA47"/>
    <mergeCell ref="M46:Q46"/>
    <mergeCell ref="M47:Q47"/>
    <mergeCell ref="V36:Z36"/>
    <mergeCell ref="R37:S37"/>
    <mergeCell ref="H37:I37"/>
    <mergeCell ref="L37:M37"/>
    <mergeCell ref="N37:O37"/>
    <mergeCell ref="B46:G46"/>
    <mergeCell ref="W46:AA46"/>
    <mergeCell ref="T37:U37"/>
    <mergeCell ref="V37:Z37"/>
    <mergeCell ref="J37:K37"/>
    <mergeCell ref="P37:Q37"/>
    <mergeCell ref="F37:G37"/>
    <mergeCell ref="A37:E37"/>
    <mergeCell ref="P36:Q36"/>
    <mergeCell ref="AA36:AF36"/>
    <mergeCell ref="AA37:AF37"/>
    <mergeCell ref="F36:G36"/>
    <mergeCell ref="B36:C36"/>
    <mergeCell ref="R36:S36"/>
  </mergeCells>
  <phoneticPr fontId="3" type="noConversion"/>
  <pageMargins left="0.24" right="0.16" top="0.2" bottom="0.2" header="0.31496062992125984" footer="0.31496062992125984"/>
  <pageSetup paperSize="9" scale="35" orientation="landscape" verticalDpi="1200" r:id="rId1"/>
  <headerFooter alignWithMargins="0"/>
  <ignoredErrors>
    <ignoredError sqref="AE26:AF26 M25:N25 F37:U37 U9:V9 Q25:R25 Y25:Z25" formulaRange="1"/>
    <ignoredError sqref="AA26:AB26 O26 M26 P26 S26:U26 W26:X26" evalError="1" formulaRange="1"/>
    <ignoredError sqref="AC26:AD26 N26 V26 P16:P17 X9 T16:T17 X15:X17 P9 T9 AB16:AB17 AB9 X12 AF16 AF12 AF14 AB23:AB24 X19:X24 AF19:AF24" evalError="1"/>
    <ignoredError sqref="P25" evalError="1" formula="1" formulaRange="1"/>
    <ignoredError sqref="T25 X25 AB25" evalError="1" formula="1"/>
    <ignoredError sqref="W25 AA25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FF99"/>
  </sheetPr>
  <dimension ref="A2:H18"/>
  <sheetViews>
    <sheetView view="pageBreakPreview" zoomScale="60" zoomScaleNormal="75" workbookViewId="0">
      <selection activeCell="Q16" sqref="Q16"/>
    </sheetView>
  </sheetViews>
  <sheetFormatPr defaultRowHeight="12.75"/>
  <cols>
    <col min="1" max="1" width="39.42578125" style="152" customWidth="1"/>
    <col min="2" max="2" width="12.85546875" style="152" customWidth="1"/>
    <col min="3" max="3" width="19.7109375" style="152" customWidth="1"/>
    <col min="4" max="4" width="19.85546875" style="152" customWidth="1"/>
    <col min="5" max="6" width="18.140625" style="152" customWidth="1"/>
    <col min="7" max="7" width="18.28515625" style="152" customWidth="1"/>
    <col min="8" max="8" width="18.7109375" style="152" customWidth="1"/>
    <col min="9" max="16384" width="9.140625" style="152"/>
  </cols>
  <sheetData>
    <row r="2" spans="1:8" ht="31.5" customHeight="1">
      <c r="G2" s="609" t="s">
        <v>181</v>
      </c>
      <c r="H2" s="609"/>
    </row>
    <row r="3" spans="1:8" ht="32.25" customHeight="1">
      <c r="A3" s="503" t="s">
        <v>199</v>
      </c>
      <c r="B3" s="503"/>
      <c r="C3" s="503"/>
      <c r="D3" s="503"/>
      <c r="E3" s="503"/>
      <c r="F3" s="503"/>
      <c r="G3" s="503"/>
      <c r="H3" s="503"/>
    </row>
    <row r="4" spans="1:8" ht="28.5" customHeight="1">
      <c r="A4" s="610" t="s">
        <v>194</v>
      </c>
      <c r="B4" s="610"/>
      <c r="C4" s="610"/>
      <c r="D4" s="610"/>
      <c r="E4" s="610"/>
      <c r="F4" s="610"/>
      <c r="G4" s="610"/>
      <c r="H4" s="610"/>
    </row>
    <row r="5" spans="1:8" ht="45.75" customHeight="1">
      <c r="A5" s="611" t="s">
        <v>105</v>
      </c>
      <c r="B5" s="613" t="s">
        <v>7</v>
      </c>
      <c r="C5" s="613" t="s">
        <v>200</v>
      </c>
      <c r="D5" s="613"/>
      <c r="E5" s="458" t="s">
        <v>353</v>
      </c>
      <c r="F5" s="458"/>
      <c r="G5" s="458"/>
      <c r="H5" s="458"/>
    </row>
    <row r="6" spans="1:8" ht="65.25" customHeight="1">
      <c r="A6" s="612"/>
      <c r="B6" s="613"/>
      <c r="C6" s="350" t="s">
        <v>325</v>
      </c>
      <c r="D6" s="350" t="s">
        <v>333</v>
      </c>
      <c r="E6" s="96" t="s">
        <v>98</v>
      </c>
      <c r="F6" s="96" t="s">
        <v>94</v>
      </c>
      <c r="G6" s="97" t="s">
        <v>101</v>
      </c>
      <c r="H6" s="97" t="s">
        <v>102</v>
      </c>
    </row>
    <row r="7" spans="1:8" ht="30" customHeight="1">
      <c r="A7" s="153">
        <v>1</v>
      </c>
      <c r="B7" s="96">
        <v>2</v>
      </c>
      <c r="C7" s="153">
        <v>3</v>
      </c>
      <c r="D7" s="96">
        <v>4</v>
      </c>
      <c r="E7" s="153">
        <v>5</v>
      </c>
      <c r="F7" s="96">
        <v>6</v>
      </c>
      <c r="G7" s="153">
        <v>7</v>
      </c>
      <c r="H7" s="96">
        <v>8</v>
      </c>
    </row>
    <row r="8" spans="1:8" ht="28.5" customHeight="1">
      <c r="A8" s="597" t="s">
        <v>229</v>
      </c>
      <c r="B8" s="598"/>
      <c r="C8" s="598"/>
      <c r="D8" s="598"/>
      <c r="E8" s="598"/>
      <c r="F8" s="598"/>
      <c r="G8" s="598"/>
      <c r="H8" s="599"/>
    </row>
    <row r="9" spans="1:8" ht="59.25" customHeight="1">
      <c r="A9" s="154" t="s">
        <v>171</v>
      </c>
      <c r="B9" s="155">
        <v>6000</v>
      </c>
      <c r="C9" s="111">
        <f>SUM(C11:C12)</f>
        <v>0</v>
      </c>
      <c r="D9" s="111">
        <f>SUM(D11:D12)</f>
        <v>0</v>
      </c>
      <c r="E9" s="111">
        <f>SUM(E11:E12)</f>
        <v>0</v>
      </c>
      <c r="F9" s="111">
        <f>SUM(F11:F12)</f>
        <v>0</v>
      </c>
      <c r="G9" s="111">
        <f>F9-E9</f>
        <v>0</v>
      </c>
      <c r="H9" s="406" t="e">
        <f>(F9/E9)*100</f>
        <v>#DIV/0!</v>
      </c>
    </row>
    <row r="10" spans="1:8" ht="39.75" customHeight="1">
      <c r="A10" s="600" t="s">
        <v>172</v>
      </c>
      <c r="B10" s="601"/>
      <c r="C10" s="601"/>
      <c r="D10" s="601"/>
      <c r="E10" s="601"/>
      <c r="F10" s="601"/>
      <c r="G10" s="601"/>
      <c r="H10" s="602"/>
    </row>
    <row r="11" spans="1:8" ht="81" customHeight="1">
      <c r="A11" s="101" t="s">
        <v>173</v>
      </c>
      <c r="B11" s="155">
        <v>6010</v>
      </c>
      <c r="C11" s="112"/>
      <c r="D11" s="112"/>
      <c r="E11" s="112"/>
      <c r="F11" s="112"/>
      <c r="G11" s="112"/>
      <c r="H11" s="407" t="e">
        <f>(F11/E11)*100</f>
        <v>#DIV/0!</v>
      </c>
    </row>
    <row r="12" spans="1:8" ht="63.75" customHeight="1">
      <c r="A12" s="101" t="s">
        <v>174</v>
      </c>
      <c r="B12" s="156">
        <v>6020</v>
      </c>
      <c r="C12" s="112"/>
      <c r="D12" s="112"/>
      <c r="E12" s="112"/>
      <c r="F12" s="112"/>
      <c r="G12" s="112"/>
      <c r="H12" s="407" t="e">
        <f>(F12/E12)*100</f>
        <v>#DIV/0!</v>
      </c>
    </row>
    <row r="13" spans="1:8" ht="35.25" customHeight="1">
      <c r="A13" s="157"/>
      <c r="B13" s="158"/>
      <c r="C13" s="159"/>
      <c r="D13" s="159"/>
      <c r="E13" s="159"/>
      <c r="F13" s="159"/>
      <c r="G13" s="159"/>
      <c r="H13" s="160"/>
    </row>
    <row r="14" spans="1:8" ht="41.25" customHeight="1">
      <c r="A14" s="607" t="s">
        <v>352</v>
      </c>
      <c r="B14" s="608"/>
      <c r="C14" s="604" t="s">
        <v>92</v>
      </c>
      <c r="D14" s="604"/>
      <c r="E14" s="161"/>
      <c r="F14" s="605" t="s">
        <v>236</v>
      </c>
      <c r="G14" s="606"/>
      <c r="H14" s="606"/>
    </row>
    <row r="15" spans="1:8" ht="18.75">
      <c r="A15" s="88" t="s">
        <v>45</v>
      </c>
      <c r="B15" s="89"/>
      <c r="C15" s="603" t="s">
        <v>46</v>
      </c>
      <c r="D15" s="603"/>
      <c r="E15" s="89"/>
      <c r="F15" s="540" t="s">
        <v>119</v>
      </c>
      <c r="G15" s="540"/>
      <c r="H15" s="540"/>
    </row>
    <row r="16" spans="1:8">
      <c r="A16" s="162"/>
      <c r="B16" s="162"/>
      <c r="C16" s="162"/>
      <c r="D16" s="162"/>
      <c r="E16" s="162"/>
      <c r="F16" s="162"/>
      <c r="G16" s="162"/>
      <c r="H16" s="162"/>
    </row>
    <row r="17" spans="1:8">
      <c r="A17" s="162"/>
      <c r="B17" s="162"/>
      <c r="C17" s="162"/>
      <c r="D17" s="162"/>
      <c r="E17" s="162"/>
      <c r="F17" s="162"/>
      <c r="G17" s="162"/>
      <c r="H17" s="162"/>
    </row>
    <row r="18" spans="1:8" ht="3" customHeight="1">
      <c r="A18" s="162"/>
      <c r="B18" s="162"/>
      <c r="C18" s="162"/>
      <c r="D18" s="162"/>
      <c r="E18" s="162"/>
      <c r="F18" s="162"/>
      <c r="G18" s="162"/>
      <c r="H18" s="162"/>
    </row>
  </sheetData>
  <mergeCells count="14">
    <mergeCell ref="G2:H2"/>
    <mergeCell ref="A3:H3"/>
    <mergeCell ref="A4:H4"/>
    <mergeCell ref="A5:A6"/>
    <mergeCell ref="B5:B6"/>
    <mergeCell ref="C5:D5"/>
    <mergeCell ref="E5:H5"/>
    <mergeCell ref="A8:H8"/>
    <mergeCell ref="A10:H10"/>
    <mergeCell ref="C15:D15"/>
    <mergeCell ref="F15:H15"/>
    <mergeCell ref="C14:D14"/>
    <mergeCell ref="F14:H14"/>
    <mergeCell ref="A14:B14"/>
  </mergeCells>
  <pageMargins left="0.23622047244094491" right="0.15748031496062992" top="0.19685039370078741" bottom="0.19685039370078741" header="0.31496062992125984" footer="0.31496062992125984"/>
  <pageSetup paperSize="9" scale="85" orientation="landscape" verticalDpi="300" r:id="rId1"/>
  <ignoredErrors>
    <ignoredError sqref="H9 H11:H1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12</vt:i4>
      </vt:variant>
    </vt:vector>
  </HeadingPairs>
  <TitlesOfParts>
    <vt:vector size="22" baseType="lpstr">
      <vt:lpstr>I. Фін результат</vt:lpstr>
      <vt:lpstr>Розшифровка фінрезультати</vt:lpstr>
      <vt:lpstr>ІІ. Розр. з бюджетом</vt:lpstr>
      <vt:lpstr>Розшифровка з розр з бюджет</vt:lpstr>
      <vt:lpstr>IV. Кап. інвестиції</vt:lpstr>
      <vt:lpstr>Розшифровка до капівидатків</vt:lpstr>
      <vt:lpstr>6.1. Інша інфо_1</vt:lpstr>
      <vt:lpstr>6.2. Інша інфо_2</vt:lpstr>
      <vt:lpstr>VII Статутн. капіт</vt:lpstr>
      <vt:lpstr>Розшифровка до Статутного</vt:lpstr>
      <vt:lpstr>'I. Фін результат'!Заголовки_для_печати</vt:lpstr>
      <vt:lpstr>'ІІ. Розр. з бюджетом'!Заголовки_для_печати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'VII Статутн. капіт'!Область_печати</vt:lpstr>
      <vt:lpstr>'ІІ. Розр. з бюджетом'!Область_печати</vt:lpstr>
      <vt:lpstr>'Розшифровка до капівидатків'!Область_печати</vt:lpstr>
      <vt:lpstr>'Розшифровка до Статутного'!Область_печати</vt:lpstr>
      <vt:lpstr>'Розшифровка з розр з бюджет'!Область_печати</vt:lpstr>
      <vt:lpstr>'Розшифровка фінрезультати'!Область_печати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MLDC</cp:lastModifiedBy>
  <cp:lastPrinted>2020-11-19T08:24:16Z</cp:lastPrinted>
  <dcterms:created xsi:type="dcterms:W3CDTF">2003-03-13T16:00:22Z</dcterms:created>
  <dcterms:modified xsi:type="dcterms:W3CDTF">2021-10-12T13:53:37Z</dcterms:modified>
</cp:coreProperties>
</file>